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enakovam\Documents\Akce\Michal\Kolín II\odevzdání\"/>
    </mc:Choice>
  </mc:AlternateContent>
  <bookViews>
    <workbookView xWindow="0" yWindow="0" windowWidth="0" windowHeight="0"/>
  </bookViews>
  <sheets>
    <sheet name="Rekapitulace stavby" sheetId="1" r:id="rId1"/>
    <sheet name="SO 01 - Podtlaková kanali..." sheetId="2" r:id="rId2"/>
    <sheet name="SO 02 - Kanalizační přípo..." sheetId="3" r:id="rId3"/>
    <sheet name="VRN - Vedlejší rozpočtové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Podtlaková kanali...'!$C$86:$K$257</definedName>
    <definedName name="_xlnm.Print_Area" localSheetId="1">'SO 01 - Podtlaková kanali...'!$C$45:$J$68,'SO 01 - Podtlaková kanali...'!$C$74:$K$257</definedName>
    <definedName name="_xlnm.Print_Titles" localSheetId="1">'SO 01 - Podtlaková kanali...'!$86:$86</definedName>
    <definedName name="_xlnm._FilterDatabase" localSheetId="2" hidden="1">'SO 02 - Kanalizační přípo...'!$C$85:$K$245</definedName>
    <definedName name="_xlnm.Print_Area" localSheetId="2">'SO 02 - Kanalizační přípo...'!$C$45:$J$67,'SO 02 - Kanalizační přípo...'!$C$73:$K$245</definedName>
    <definedName name="_xlnm.Print_Titles" localSheetId="2">'SO 02 - Kanalizační přípo...'!$85:$85</definedName>
    <definedName name="_xlnm._FilterDatabase" localSheetId="3" hidden="1">'VRN - Vedlejší rozpočtové...'!$C$82:$K$117</definedName>
    <definedName name="_xlnm.Print_Area" localSheetId="3">'VRN - Vedlejší rozpočtové...'!$C$45:$J$64,'VRN - Vedlejší rozpočtové...'!$C$70:$K$117</definedName>
    <definedName name="_xlnm.Print_Titles" localSheetId="3">'VRN - Vedlejší rozpočtové...'!$82:$82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3" r="J37"/>
  <c r="J36"/>
  <c i="1" r="AY56"/>
  <c i="3" r="J35"/>
  <c i="1" r="AX56"/>
  <c i="3"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52"/>
  <c r="E7"/>
  <c r="E48"/>
  <c i="2" r="J37"/>
  <c r="J36"/>
  <c i="1" r="AY55"/>
  <c i="2" r="J35"/>
  <c i="1" r="AX55"/>
  <c i="2"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81"/>
  <c r="E7"/>
  <c r="E77"/>
  <c i="1" r="L50"/>
  <c r="AM50"/>
  <c r="AM49"/>
  <c r="L49"/>
  <c r="AM47"/>
  <c r="L47"/>
  <c r="L45"/>
  <c r="L44"/>
  <c i="2" r="J255"/>
  <c r="J252"/>
  <c r="BK245"/>
  <c r="BK238"/>
  <c r="BK229"/>
  <c r="BK224"/>
  <c r="J221"/>
  <c r="BK215"/>
  <c r="J210"/>
  <c r="J205"/>
  <c r="J199"/>
  <c r="BK196"/>
  <c r="BK190"/>
  <c r="BK183"/>
  <c r="J177"/>
  <c r="J170"/>
  <c r="BK164"/>
  <c r="BK158"/>
  <c r="BK151"/>
  <c r="BK145"/>
  <c r="J139"/>
  <c r="J136"/>
  <c r="J128"/>
  <c r="BK123"/>
  <c r="J117"/>
  <c r="BK111"/>
  <c r="BK105"/>
  <c r="J99"/>
  <c r="J93"/>
  <c r="J248"/>
  <c r="BK242"/>
  <c r="J235"/>
  <c r="J229"/>
  <c r="J224"/>
  <c r="BK218"/>
  <c r="BK213"/>
  <c r="BK210"/>
  <c r="BK205"/>
  <c r="J196"/>
  <c r="J193"/>
  <c r="J183"/>
  <c r="BK177"/>
  <c r="BK170"/>
  <c r="BK167"/>
  <c r="J158"/>
  <c r="J151"/>
  <c r="J145"/>
  <c r="BK139"/>
  <c r="BK136"/>
  <c r="BK130"/>
  <c r="J126"/>
  <c r="BK117"/>
  <c r="J114"/>
  <c r="J105"/>
  <c r="BK102"/>
  <c r="J96"/>
  <c i="1" r="AS54"/>
  <c i="3" r="J234"/>
  <c r="J227"/>
  <c r="J221"/>
  <c r="BK214"/>
  <c r="BK208"/>
  <c r="BK202"/>
  <c r="BK199"/>
  <c r="J193"/>
  <c r="BK187"/>
  <c r="J181"/>
  <c r="BK175"/>
  <c r="J165"/>
  <c r="J158"/>
  <c r="J152"/>
  <c r="BK147"/>
  <c r="BK141"/>
  <c r="J135"/>
  <c r="J129"/>
  <c r="J124"/>
  <c r="J119"/>
  <c r="J113"/>
  <c r="BK107"/>
  <c r="BK101"/>
  <c r="BK95"/>
  <c r="BK89"/>
  <c r="BK240"/>
  <c r="BK234"/>
  <c r="BK227"/>
  <c r="BK221"/>
  <c r="J214"/>
  <c r="J208"/>
  <c r="J202"/>
  <c r="J199"/>
  <c r="J190"/>
  <c r="J184"/>
  <c r="J178"/>
  <c r="BK171"/>
  <c r="BK165"/>
  <c r="J161"/>
  <c r="BK155"/>
  <c r="BK149"/>
  <c r="J144"/>
  <c r="J138"/>
  <c r="J132"/>
  <c r="J126"/>
  <c r="BK122"/>
  <c r="J116"/>
  <c r="BK110"/>
  <c r="BK104"/>
  <c r="J101"/>
  <c r="BK92"/>
  <c r="J89"/>
  <c i="4" r="J112"/>
  <c r="J105"/>
  <c r="BK99"/>
  <c r="BK92"/>
  <c r="BK86"/>
  <c r="BK115"/>
  <c r="J108"/>
  <c r="BK102"/>
  <c r="BK96"/>
  <c r="J92"/>
  <c i="2" r="BK255"/>
  <c r="BK252"/>
  <c r="BK248"/>
  <c r="J242"/>
  <c r="BK235"/>
  <c r="J232"/>
  <c r="BK226"/>
  <c r="J218"/>
  <c r="J213"/>
  <c r="J208"/>
  <c r="J202"/>
  <c r="BK193"/>
  <c r="J187"/>
  <c r="J180"/>
  <c r="BK174"/>
  <c r="J167"/>
  <c r="BK161"/>
  <c r="BK154"/>
  <c r="J147"/>
  <c r="J142"/>
  <c r="J133"/>
  <c r="J130"/>
  <c r="BK126"/>
  <c r="BK120"/>
  <c r="BK114"/>
  <c r="J108"/>
  <c r="J102"/>
  <c r="BK96"/>
  <c r="BK90"/>
  <c r="J245"/>
  <c r="J238"/>
  <c r="BK232"/>
  <c r="J226"/>
  <c r="BK221"/>
  <c r="J215"/>
  <c r="BK208"/>
  <c r="BK202"/>
  <c r="BK199"/>
  <c r="J190"/>
  <c r="BK187"/>
  <c r="BK180"/>
  <c r="J174"/>
  <c r="J164"/>
  <c r="J161"/>
  <c r="J154"/>
  <c r="BK147"/>
  <c r="BK142"/>
  <c r="BK133"/>
  <c r="BK128"/>
  <c r="J123"/>
  <c r="J120"/>
  <c r="J111"/>
  <c r="BK108"/>
  <c r="BK99"/>
  <c r="BK93"/>
  <c r="J90"/>
  <c i="3" r="J243"/>
  <c r="J240"/>
  <c r="J236"/>
  <c r="BK230"/>
  <c r="BK224"/>
  <c r="BK218"/>
  <c r="J211"/>
  <c r="J205"/>
  <c r="BK196"/>
  <c r="BK190"/>
  <c r="BK184"/>
  <c r="BK178"/>
  <c r="J171"/>
  <c r="J168"/>
  <c r="BK161"/>
  <c r="J155"/>
  <c r="J149"/>
  <c r="BK144"/>
  <c r="BK138"/>
  <c r="BK132"/>
  <c r="BK126"/>
  <c r="J122"/>
  <c r="BK116"/>
  <c r="J110"/>
  <c r="J104"/>
  <c r="J98"/>
  <c r="J92"/>
  <c r="BK243"/>
  <c r="BK236"/>
  <c r="J230"/>
  <c r="J224"/>
  <c r="J218"/>
  <c r="BK211"/>
  <c r="BK205"/>
  <c r="J196"/>
  <c r="BK193"/>
  <c r="J187"/>
  <c r="BK181"/>
  <c r="J175"/>
  <c r="BK168"/>
  <c r="BK158"/>
  <c r="BK152"/>
  <c r="J147"/>
  <c r="J141"/>
  <c r="BK135"/>
  <c r="BK129"/>
  <c r="BK124"/>
  <c r="BK119"/>
  <c r="BK113"/>
  <c r="J107"/>
  <c r="BK98"/>
  <c r="J95"/>
  <c i="4" r="J115"/>
  <c r="BK108"/>
  <c r="J102"/>
  <c r="J96"/>
  <c r="BK89"/>
  <c r="J86"/>
  <c r="BK112"/>
  <c r="BK105"/>
  <c r="J99"/>
  <c r="J89"/>
  <c i="2" l="1" r="P89"/>
  <c r="T89"/>
  <c r="P150"/>
  <c r="BK157"/>
  <c r="J157"/>
  <c r="J63"/>
  <c r="R157"/>
  <c r="BK173"/>
  <c r="J173"/>
  <c r="J64"/>
  <c r="R173"/>
  <c r="T173"/>
  <c r="P186"/>
  <c i="3" r="P88"/>
  <c r="T88"/>
  <c r="P164"/>
  <c r="R164"/>
  <c r="BK174"/>
  <c r="J174"/>
  <c r="J63"/>
  <c r="R174"/>
  <c r="BK217"/>
  <c r="J217"/>
  <c r="J64"/>
  <c r="R217"/>
  <c r="BK233"/>
  <c r="J233"/>
  <c r="J65"/>
  <c r="R233"/>
  <c r="BK239"/>
  <c r="J239"/>
  <c r="J66"/>
  <c r="R239"/>
  <c i="2" r="BK89"/>
  <c r="J89"/>
  <c r="J61"/>
  <c r="R89"/>
  <c r="BK150"/>
  <c r="J150"/>
  <c r="J62"/>
  <c r="R150"/>
  <c r="T150"/>
  <c r="P157"/>
  <c r="T157"/>
  <c r="P173"/>
  <c r="BK186"/>
  <c r="J186"/>
  <c r="J65"/>
  <c r="R186"/>
  <c r="T186"/>
  <c r="BK241"/>
  <c r="J241"/>
  <c r="J66"/>
  <c r="P241"/>
  <c r="R241"/>
  <c r="T241"/>
  <c r="BK251"/>
  <c r="J251"/>
  <c r="J67"/>
  <c r="P251"/>
  <c r="R251"/>
  <c r="T251"/>
  <c i="3" r="BK88"/>
  <c r="J88"/>
  <c r="J61"/>
  <c r="R88"/>
  <c r="R87"/>
  <c r="R86"/>
  <c r="BK164"/>
  <c r="J164"/>
  <c r="J62"/>
  <c r="T164"/>
  <c r="P174"/>
  <c r="T174"/>
  <c r="P217"/>
  <c r="T217"/>
  <c r="P233"/>
  <c r="T233"/>
  <c r="P239"/>
  <c r="T239"/>
  <c i="4" r="BK85"/>
  <c r="J85"/>
  <c r="J61"/>
  <c r="P85"/>
  <c r="R85"/>
  <c r="T85"/>
  <c r="BK95"/>
  <c r="J95"/>
  <c r="J62"/>
  <c r="P95"/>
  <c r="R95"/>
  <c r="T95"/>
  <c r="BK111"/>
  <c r="J111"/>
  <c r="J63"/>
  <c r="P111"/>
  <c r="R111"/>
  <c r="T111"/>
  <c r="BE89"/>
  <c r="BE99"/>
  <c r="BE102"/>
  <c r="BE105"/>
  <c r="BE112"/>
  <c r="BE115"/>
  <c i="3" r="BK87"/>
  <c r="J87"/>
  <c r="J60"/>
  <c i="4" r="E48"/>
  <c r="J52"/>
  <c r="F55"/>
  <c r="J55"/>
  <c r="BE86"/>
  <c r="BE92"/>
  <c r="BE96"/>
  <c r="BE108"/>
  <c i="3" r="F55"/>
  <c r="E76"/>
  <c r="J80"/>
  <c r="BE92"/>
  <c r="BE104"/>
  <c r="BE107"/>
  <c r="BE113"/>
  <c r="BE116"/>
  <c r="BE119"/>
  <c r="BE122"/>
  <c r="BE124"/>
  <c r="BE126"/>
  <c r="BE135"/>
  <c r="BE138"/>
  <c r="BE144"/>
  <c r="BE155"/>
  <c r="BE165"/>
  <c r="BE168"/>
  <c r="BE171"/>
  <c r="BE181"/>
  <c r="BE184"/>
  <c r="BE190"/>
  <c r="BE202"/>
  <c r="BE208"/>
  <c r="BE211"/>
  <c r="BE230"/>
  <c r="BE234"/>
  <c r="BE240"/>
  <c r="J55"/>
  <c r="BE89"/>
  <c r="BE95"/>
  <c r="BE98"/>
  <c r="BE101"/>
  <c r="BE110"/>
  <c r="BE129"/>
  <c r="BE132"/>
  <c r="BE141"/>
  <c r="BE147"/>
  <c r="BE149"/>
  <c r="BE152"/>
  <c r="BE158"/>
  <c r="BE161"/>
  <c r="BE175"/>
  <c r="BE178"/>
  <c r="BE187"/>
  <c r="BE193"/>
  <c r="BE196"/>
  <c r="BE199"/>
  <c r="BE205"/>
  <c r="BE214"/>
  <c r="BE218"/>
  <c r="BE221"/>
  <c r="BE224"/>
  <c r="BE227"/>
  <c r="BE236"/>
  <c r="BE243"/>
  <c i="2" r="E48"/>
  <c r="J52"/>
  <c r="J55"/>
  <c r="F84"/>
  <c r="BE96"/>
  <c r="BE99"/>
  <c r="BE105"/>
  <c r="BE108"/>
  <c r="BE120"/>
  <c r="BE130"/>
  <c r="BE139"/>
  <c r="BE154"/>
  <c r="BE167"/>
  <c r="BE170"/>
  <c r="BE174"/>
  <c r="BE177"/>
  <c r="BE180"/>
  <c r="BE205"/>
  <c r="BE210"/>
  <c r="BE218"/>
  <c r="BE221"/>
  <c r="BE226"/>
  <c r="BE229"/>
  <c r="BE248"/>
  <c r="BE90"/>
  <c r="BE93"/>
  <c r="BE102"/>
  <c r="BE111"/>
  <c r="BE114"/>
  <c r="BE117"/>
  <c r="BE123"/>
  <c r="BE126"/>
  <c r="BE128"/>
  <c r="BE133"/>
  <c r="BE136"/>
  <c r="BE142"/>
  <c r="BE145"/>
  <c r="BE147"/>
  <c r="BE151"/>
  <c r="BE158"/>
  <c r="BE161"/>
  <c r="BE164"/>
  <c r="BE183"/>
  <c r="BE187"/>
  <c r="BE190"/>
  <c r="BE193"/>
  <c r="BE196"/>
  <c r="BE199"/>
  <c r="BE202"/>
  <c r="BE208"/>
  <c r="BE213"/>
  <c r="BE215"/>
  <c r="BE224"/>
  <c r="BE232"/>
  <c r="BE235"/>
  <c r="BE238"/>
  <c r="BE242"/>
  <c r="BE245"/>
  <c r="BE252"/>
  <c r="BE255"/>
  <c r="F34"/>
  <c i="1" r="BA55"/>
  <c i="2" r="F36"/>
  <c i="1" r="BC55"/>
  <c i="3" r="F34"/>
  <c i="1" r="BA56"/>
  <c i="3" r="F35"/>
  <c i="1" r="BB56"/>
  <c i="4" r="J34"/>
  <c i="1" r="AW57"/>
  <c i="4" r="F37"/>
  <c i="1" r="BD57"/>
  <c i="4" r="F36"/>
  <c i="1" r="BC57"/>
  <c i="2" r="F35"/>
  <c i="1" r="BB55"/>
  <c i="2" r="J34"/>
  <c i="1" r="AW55"/>
  <c i="2" r="F37"/>
  <c i="1" r="BD55"/>
  <c i="3" r="F36"/>
  <c i="1" r="BC56"/>
  <c i="3" r="J34"/>
  <c i="1" r="AW56"/>
  <c i="3" r="F37"/>
  <c i="1" r="BD56"/>
  <c i="4" r="F34"/>
  <c i="1" r="BA57"/>
  <c i="4" r="F35"/>
  <c i="1" r="BB57"/>
  <c i="4" l="1" r="T84"/>
  <c r="T83"/>
  <c r="P84"/>
  <c r="P83"/>
  <c i="1" r="AU57"/>
  <c i="3" r="P87"/>
  <c r="P86"/>
  <c i="1" r="AU56"/>
  <c i="2" r="T88"/>
  <c r="T87"/>
  <c i="4" r="R84"/>
  <c r="R83"/>
  <c i="2" r="R88"/>
  <c r="R87"/>
  <c i="3" r="T87"/>
  <c r="T86"/>
  <c i="2" r="P88"/>
  <c r="P87"/>
  <c i="1" r="AU55"/>
  <c i="2" r="BK88"/>
  <c r="J88"/>
  <c r="J60"/>
  <c i="4" r="BK84"/>
  <c r="J84"/>
  <c r="J60"/>
  <c i="3" r="BK86"/>
  <c r="J86"/>
  <c r="J59"/>
  <c i="2" r="J33"/>
  <c i="1" r="AV55"/>
  <c r="AT55"/>
  <c i="3" r="J33"/>
  <c i="1" r="AV56"/>
  <c r="AT56"/>
  <c r="BA54"/>
  <c r="AW54"/>
  <c r="AK30"/>
  <c i="4" r="J33"/>
  <c i="1" r="AV57"/>
  <c r="AT57"/>
  <c r="BB54"/>
  <c r="W31"/>
  <c r="BD54"/>
  <c r="W33"/>
  <c i="2" r="F33"/>
  <c i="1" r="AZ55"/>
  <c i="3" r="F33"/>
  <c i="1" r="AZ56"/>
  <c i="4" r="F33"/>
  <c i="1" r="AZ57"/>
  <c r="BC54"/>
  <c r="W32"/>
  <c i="2" l="1" r="BK87"/>
  <c r="J87"/>
  <c i="4" r="BK83"/>
  <c r="J83"/>
  <c r="J59"/>
  <c i="1" r="AU54"/>
  <c i="2" r="J30"/>
  <c i="1" r="AG55"/>
  <c r="AZ54"/>
  <c r="W29"/>
  <c r="W30"/>
  <c i="3" r="J30"/>
  <c i="1" r="AG56"/>
  <c r="AY54"/>
  <c r="AX54"/>
  <c i="2" l="1" r="J39"/>
  <c r="J59"/>
  <c i="3" r="J39"/>
  <c i="1" r="AN56"/>
  <c r="AN55"/>
  <c i="4" r="J30"/>
  <c i="1" r="AG57"/>
  <c r="AV54"/>
  <c r="AK29"/>
  <c i="4" l="1" r="J39"/>
  <c i="1" r="AN57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<sst xmlns="http://schemas.openxmlformats.org/spreadsheetml/2006/main">
  <si>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</si>
  <si>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</si>
  <si>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</si>
  <si>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</si>
  <si>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</si>
  <si>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{9b3f211f-18ed-4e8b-b871-bdfdda32db31}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</si>
  <si>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</si>
  <si>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</si>
  <si>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</si>
  <si>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</si>
  <si>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</si>
  <si>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</si>
  <si>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</si>
  <si>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</si>
  <si>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2021-10-02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</si>
  <si>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</si>
  <si>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</si>
  <si>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Kanalizace ul. Ke Sportovištím, Kolín, Sendražice</t>
  </si>
  <si>
    <t>KSO:</t>
  </si>
  <si>
    <t>827 21 1</t>
  </si>
  <si>
    <t>CC-CZ:</t>
  </si>
  <si>
    <t>2223</t>
  </si>
  <si>
    <t>Místo:</t>
  </si>
  <si>
    <t>Kolín</t>
  </si>
  <si>
    <t>Datum:</t>
  </si>
  <si>
    <t>1. 10. 2021</t>
  </si>
  <si>
    <t>CZ-CPV:</t>
  </si>
  <si>
    <t>45231000-5</t>
  </si>
  <si>
    <t>CZ-CPA:</t>
  </si>
  <si>
    <t>42.21.22</t>
  </si>
  <si>
    <t>Zadavatel:</t>
  </si>
  <si>
    <t>IČ:</t>
  </si>
  <si>
    <t>00235440</t>
  </si>
  <si>
    <t>Město Kolín, Karlovo nám.78, 280 02 Kolín</t>
  </si>
  <si>
    <t>DIČ:</t>
  </si>
  <si>
    <t/>
  </si>
  <si>
    <t>Uchazeč:</t>
  </si>
  <si>
    <t>Vyplň údaj</t>
  </si>
  <si>
    <t>Projektant:</t>
  </si>
  <si>
    <t>04326181</t>
  </si>
  <si>
    <t xml:space="preserve">LK PROJEKT s.r.o. ul.28.října 933/11, Čelákovice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</si>
  <si>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</si>
  <si>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</si>
  <si>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</si>
  <si>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</si>
  <si>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</si>
  <si>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</si>
  <si>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</si>
  <si>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</si>
  <si>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</si>
  <si>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</si>
  <si>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</si>
  <si>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</si>
  <si>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</si>
  <si>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</si>
  <si>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</si>
  <si>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</si>
  <si>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</si>
  <si>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</si>
  <si>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</si>
  <si>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</si>
  <si>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</si>
  <si>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</si>
  <si>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</si>
  <si>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</si>
  <si>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</si>
  <si>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</si>
  <si>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</si>
  <si>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</si>
  <si>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</si>
  <si>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</si>
  <si>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</si>
  <si>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</si>
  <si>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</si>
  <si>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</si>
  <si>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</si>
  <si>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</si>
  <si>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</si>
  <si>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</si>
  <si>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</si>
  <si>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</si>
  <si>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</si>
  <si>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</si>
  <si>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</si>
  <si>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</si>
  <si>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</si>
  <si>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Podtlaková kanalizace</t>
  </si>
  <si>
    <t>STA</t>
  </si>
  <si>
    <t>1</t>
  </si>
  <si>
    <t>{464783da-cbe1-4b6b-97fd-88285b247d98}</t>
  </si>
  <si>
    <t>2</t>
  </si>
  <si>
    <t>SO 02</t>
  </si>
  <si>
    <t>Kanalizační přípojka pro poz. st.604</t>
  </si>
  <si>
    <t>{8fd8af07-a1ed-4a0a-ba54-9aea67437a6f}</t>
  </si>
  <si>
    <t>VRN</t>
  </si>
  <si>
    <t>Vedlejší rozpočtové náklady</t>
  </si>
  <si>
    <t>{f7ab9bf4-ccb1-45df-811a-66d9f578d760}</t>
  </si>
  <si>
    <t>KRYCÍ LIST SOUPISU PRACÍ</t>
  </si>
  <si>
    <t>Objekt:</t>
  </si>
  <si>
    <t>SO 01 - Podtlaková kanalizace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</si>
  <si>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</si>
  <si>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</si>
  <si>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</si>
  <si>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</si>
  <si>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</si>
  <si>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</si>
  <si>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</si>
  <si>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</si>
  <si>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</si>
  <si>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</si>
  <si>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</si>
  <si>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</si>
  <si>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</si>
  <si>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</si>
  <si>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</si>
  <si>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</si>
  <si>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</si>
  <si>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</si>
  <si>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</si>
  <si>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</si>
  <si>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</si>
  <si>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</si>
  <si>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</si>
  <si>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</si>
  <si>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</si>
  <si>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</si>
  <si>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</si>
  <si>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</si>
  <si>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</si>
  <si>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</si>
  <si>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</si>
  <si>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</si>
  <si>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podkladu z kameniva drceného tl přes 100 do 200 mm strojně pl do 50 m2</t>
  </si>
  <si>
    <t>m2</t>
  </si>
  <si>
    <t>CS ÚRS 2021 02</t>
  </si>
  <si>
    <t>4</t>
  </si>
  <si>
    <t>1975718009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</si>
  <si>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</si>
  <si>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</si>
  <si>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Online PSC</t>
  </si>
  <si>
    <t>https://podminky.urs.cz/item/CS_URS_2021_02/113107322</t>
  </si>
  <si>
    <t>113107323</t>
  </si>
  <si>
    <t>Odstranění podkladu z kameniva drceného tl přes 200 do 300 mm strojně pl do 50 m2</t>
  </si>
  <si>
    <t>-1047809313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</si>
  <si>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</si>
  <si>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https://podminky.urs.cz/item/CS_URS_2021_02/113107323</t>
  </si>
  <si>
    <t>3</t>
  </si>
  <si>
    <t>113107342</t>
  </si>
  <si>
    <t>Odstranění podkladu živičného tl přes 50 do 100 mm strojně pl do 50 m2</t>
  </si>
  <si>
    <t>-2064414365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</si>
  <si>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</si>
  <si>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https://podminky.urs.cz/item/CS_URS_2021_02/113107342</t>
  </si>
  <si>
    <t>115101201</t>
  </si>
  <si>
    <t>Čerpání vody na dopravní výšku do 10 m průměrný přítok do 500 l/min</t>
  </si>
  <si>
    <t>hod</t>
  </si>
  <si>
    <t>256107537</t>
  </si>
  <si>
    <t>Čerpání vody na dopravní výšku do 10 m s uvažovaným průměrným přítokem do 500 l/min</t>
  </si>
  <si>
    <t>https://podminky.urs.cz/item/CS_URS_2021_02/115101201</t>
  </si>
  <si>
    <t>5</t>
  </si>
  <si>
    <t>115101301</t>
  </si>
  <si>
    <t>Pohotovost čerpací soupravy pro dopravní výšku do 10 m přítok do 500 l/min</t>
  </si>
  <si>
    <t>den</t>
  </si>
  <si>
    <t>-576597269</t>
  </si>
  <si>
    <t>Pohotovost záložní čerpací soupravy pro dopravní výšku do 10 m s uvažovaným průměrným přítokem do 500 l/min</t>
  </si>
  <si>
    <t>https://podminky.urs.cz/item/CS_URS_2021_02/115101301</t>
  </si>
  <si>
    <t>6</t>
  </si>
  <si>
    <t>119001405</t>
  </si>
  <si>
    <t>Dočasné zajištění potrubí z PE DN do 200 mm</t>
  </si>
  <si>
    <t>m</t>
  </si>
  <si>
    <t>1839876772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</si>
  <si>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</si>
  <si>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https://podminky.urs.cz/item/CS_URS_2021_02/119001405</t>
  </si>
  <si>
    <t>7</t>
  </si>
  <si>
    <t>119003223</t>
  </si>
  <si>
    <t>Mobilní plotová zábrana s profilovaným plechem výšky přes 1,5 do 2,2 m pro zabezpečení výkopu zřízení</t>
  </si>
  <si>
    <t>2025915507</t>
  </si>
  <si>
    <t>Pomocné konstrukce při zabezpečení výkopu svislé ocelové mobilní oplocení, výšky přes 1,5 do 2,2 m panely vyplněné profilovaným plechem zřízení</t>
  </si>
  <si>
    <t>https://podminky.urs.cz/item/CS_URS_2021_02/119003223</t>
  </si>
  <si>
    <t>8</t>
  </si>
  <si>
    <t>119003224</t>
  </si>
  <si>
    <t>Mobilní plotová zábrana s profilovaným plechem výšky přes 1,5 do 2,2 m pro zabezpečení výkopu odstranění</t>
  </si>
  <si>
    <t>721264836</t>
  </si>
  <si>
    <t>Pomocné konstrukce při zabezpečení výkopu svislé ocelové mobilní oplocení, výšky přes 1,5 do 2,2 m panely vyplněné profilovaným plechem odstranění</t>
  </si>
  <si>
    <t>https://podminky.urs.cz/item/CS_URS_2021_02/119003224</t>
  </si>
  <si>
    <t>9</t>
  </si>
  <si>
    <t>130001101</t>
  </si>
  <si>
    <t>Příplatek za ztížení vykopávky v blízkosti podzemního vedení</t>
  </si>
  <si>
    <t>m3</t>
  </si>
  <si>
    <t>-477770631</t>
  </si>
  <si>
    <t>Příplatek k cenám hloubených vykopávek za ztížení vykopávky v blízkosti podzemního vedení nebo výbušnin pro jakoukoliv třídu horniny</t>
  </si>
  <si>
    <t>https://podminky.urs.cz/item/CS_URS_2021_02/130001101</t>
  </si>
  <si>
    <t>10</t>
  </si>
  <si>
    <t>132254202</t>
  </si>
  <si>
    <t>Hloubení zapažených rýh š do 2000 mm v hornině třídy těžitelnosti I skupiny 3 objem do 50 m3</t>
  </si>
  <si>
    <t>-924106502</t>
  </si>
  <si>
    <t>Hloubení zapažených rýh šířky přes 800 do 2 000 mm strojně s urovnáním dna do předepsaného profilu a spádu v hornině třídy těžitelnosti I skupiny 3 přes 20 do 50 m3</t>
  </si>
  <si>
    <t>https://podminky.urs.cz/item/CS_URS_2021_02/132254202</t>
  </si>
  <si>
    <t>11</t>
  </si>
  <si>
    <t>151101101</t>
  </si>
  <si>
    <t>Zřízení příložného pažení a rozepření stěn rýh hl do 2 m</t>
  </si>
  <si>
    <t>-684786114</t>
  </si>
  <si>
    <t>Zřízení pažení a rozepření stěn rýh pro podzemní vedení příložné pro jakoukoliv mezerovitost, hloubky do 2 m</t>
  </si>
  <si>
    <t>https://podminky.urs.cz/item/CS_URS_2021_02/151101101</t>
  </si>
  <si>
    <t>12</t>
  </si>
  <si>
    <t>151101111</t>
  </si>
  <si>
    <t>Odstranění příložného pažení a rozepření stěn rýh hl do 2 m</t>
  </si>
  <si>
    <t>-682626480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</si>
  <si>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</si>
  <si>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</si>
  <si>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13</t>
  </si>
  <si>
    <t>162351103R</t>
  </si>
  <si>
    <t>Vodorovné přemístění výkopku/sypaniny z horniny třídy těžitelnosti I skupiny 1 až 3 na meziskládku</t>
  </si>
  <si>
    <t>125340823</t>
  </si>
  <si>
    <t>Vodorovné přemístění výkopku nebo sypaniny po suchu na obvyklém dopravním prostředku, bez naložení výkopku, avšak se složením bez rozhrnutí z horniny třídy těžitelnosti I skupiny 1 až 3 na meziskládku</t>
  </si>
  <si>
    <t>14</t>
  </si>
  <si>
    <t>162751117R</t>
  </si>
  <si>
    <t>Vodorovné přemístění výkopku/sypaniny z horniny třídy těžitelnosti I skupiny 1 až 3 na skládku</t>
  </si>
  <si>
    <t>184558195</t>
  </si>
  <si>
    <t>Vodorovné přemístění výkopku nebo sypaniny po suchu na obvyklém dopravním prostředku, bez naložení výkopku, avšak se složením bez rozhrnutí z horniny třídy těžitelnosti I skupiny 1 až 3 na skládku</t>
  </si>
  <si>
    <t>167151101</t>
  </si>
  <si>
    <t>Nakládání výkopku z hornin třídy těžitelnosti I skupiny 1 až 3 do 100 m3</t>
  </si>
  <si>
    <t>1020788084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</si>
  <si>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</si>
  <si>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</si>
  <si>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16</t>
  </si>
  <si>
    <t>171201201</t>
  </si>
  <si>
    <t>Uložení sypaniny na skládky nebo meziskládky</t>
  </si>
  <si>
    <t>-277692548</t>
  </si>
  <si>
    <t>Uložení sypaniny na skládky nebo meziskládky bez hutnění s upravením uložené sypaniny do předepsaného tvaru</t>
  </si>
  <si>
    <t>https://podminky.urs.cz/item/CS_URS_2021_02/171201201</t>
  </si>
  <si>
    <t>17</t>
  </si>
  <si>
    <t>171201231</t>
  </si>
  <si>
    <t>Poplatek za uložení zeminy a kamení na recyklační skládce (skládkovné) kód odpadu 17 05 04</t>
  </si>
  <si>
    <t>t</t>
  </si>
  <si>
    <t>-177757285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</si>
  <si>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</si>
  <si>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</si>
  <si>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18</t>
  </si>
  <si>
    <t>174101101</t>
  </si>
  <si>
    <t>Zásyp jam, šachet rýh nebo kolem objektů sypaninou se zhutněním</t>
  </si>
  <si>
    <t>4151321</t>
  </si>
  <si>
    <t>Zásyp sypaninou z jakékoliv horniny strojně s uložením výkopku ve vrstvách se zhutněním jam, šachet, rýh nebo kolem objektů v těchto vykopávkách</t>
  </si>
  <si>
    <t>https://podminky.urs.cz/item/CS_URS_2021_02/174101101</t>
  </si>
  <si>
    <t>19</t>
  </si>
  <si>
    <t>175151101</t>
  </si>
  <si>
    <t>Obsypání potrubí strojně sypaninou bez prohození, uloženou do 3 m</t>
  </si>
  <si>
    <t>-197313427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</si>
  <si>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</si>
  <si>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</si>
  <si>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20</t>
  </si>
  <si>
    <t>M</t>
  </si>
  <si>
    <t>58337331</t>
  </si>
  <si>
    <t>štěrkopísek frakce 0/22</t>
  </si>
  <si>
    <t>CS ÚRS 2019 02</t>
  </si>
  <si>
    <t>651100178</t>
  </si>
  <si>
    <t>181951112</t>
  </si>
  <si>
    <t>Úprava pláně v hornině třídy těžitelnosti I skupiny 1 až 3 se zhutněním strojně</t>
  </si>
  <si>
    <t>-1796978207</t>
  </si>
  <si>
    <t>Úprava pláně vyrovnáním výškových rozdílů strojně v hornině třídy těžitelnosti I, skupiny 1 až 3 se zhutněním</t>
  </si>
  <si>
    <t>https://podminky.urs.cz/item/CS_URS_2021_02/181951112</t>
  </si>
  <si>
    <t>Svislé a kompletní konstrukce</t>
  </si>
  <si>
    <t>22</t>
  </si>
  <si>
    <t>382413111</t>
  </si>
  <si>
    <t>Osazení jímky z PP na obetonování objemu 1000 l pro usazení do terénu</t>
  </si>
  <si>
    <t>kus</t>
  </si>
  <si>
    <t>-402465220</t>
  </si>
  <si>
    <t>Osazení plastové jímky z polypropylenu PP na obetonování objemu 1000 l</t>
  </si>
  <si>
    <t>https://podminky.urs.cz/item/CS_URS_2021_02/382413111</t>
  </si>
  <si>
    <t>23</t>
  </si>
  <si>
    <t>56230010</t>
  </si>
  <si>
    <t>jímka plastová na obetonování 1x1x1m objem 1m3</t>
  </si>
  <si>
    <t>-725219874</t>
  </si>
  <si>
    <t>https://podminky.urs.cz/item/CS_URS_2021_02/56230010</t>
  </si>
  <si>
    <t>Vodorovné konstrukce</t>
  </si>
  <si>
    <t>24</t>
  </si>
  <si>
    <t>451573111</t>
  </si>
  <si>
    <t>Lože pod potrubí otevřený výkop ze štěrkopísku</t>
  </si>
  <si>
    <t>1971223268</t>
  </si>
  <si>
    <t>Lože pod potrubí, stoky a drobné objekty v otevřeném výkopu z písku a štěrkopísku do 63 mm</t>
  </si>
  <si>
    <t>https://podminky.urs.cz/item/CS_URS_2021_02/451573111</t>
  </si>
  <si>
    <t>25</t>
  </si>
  <si>
    <t>452311141</t>
  </si>
  <si>
    <t>Podkladní desky z betonu prostého tř. C 16/20 otevřený výkop</t>
  </si>
  <si>
    <t>1384660977</t>
  </si>
  <si>
    <t>Podkladní a zajišťovací konstrukce z betonu prostého v otevřeném výkopu desky pod potrubí, stoky a drobné objekty z betonu tř. C 16/20</t>
  </si>
  <si>
    <t>https://podminky.urs.cz/item/CS_URS_2021_02/452311141</t>
  </si>
  <si>
    <t>26</t>
  </si>
  <si>
    <t>452321151</t>
  </si>
  <si>
    <t>Podkladní desky ze ŽB tř. C 20/25 otevřený výkop</t>
  </si>
  <si>
    <t>525038111</t>
  </si>
  <si>
    <t>Podkladní a zajišťovací konstrukce z betonu železového v otevřeném výkopu desky pod potrubí, stoky a drobné objekty z betonu tř. C 20/25</t>
  </si>
  <si>
    <t>https://podminky.urs.cz/item/CS_URS_2021_02/452321151</t>
  </si>
  <si>
    <t>27</t>
  </si>
  <si>
    <t>452351101</t>
  </si>
  <si>
    <t>Bednění podkladních desek nebo bloků nebo sedlového lože otevřený výkop</t>
  </si>
  <si>
    <t>391354543</t>
  </si>
  <si>
    <t>Bednění podkladních a zajišťovacích konstrukcí v otevřeném výkopu desek nebo sedlových loží pod potrubí, stoky a drobné objekty</t>
  </si>
  <si>
    <t>https://podminky.urs.cz/item/CS_URS_2021_02/452351101</t>
  </si>
  <si>
    <t>28</t>
  </si>
  <si>
    <t>452368211</t>
  </si>
  <si>
    <t>Výztuž podkladních desek nebo bloků nebo pražců otevřený výkop ze svařovaných sítí Kari</t>
  </si>
  <si>
    <t>1477590135</t>
  </si>
  <si>
    <t>Výztuž podkladních desek, bloků nebo pražců v otevřeném výkopu ze svařovaných sítí typu Kari</t>
  </si>
  <si>
    <t>https://podminky.urs.cz/item/CS_URS_2021_02/452368211</t>
  </si>
  <si>
    <t>Komunikace pozemní</t>
  </si>
  <si>
    <t>29</t>
  </si>
  <si>
    <t>564861111</t>
  </si>
  <si>
    <t>Podklad ze štěrkodrtě ŠD tl 200 mm</t>
  </si>
  <si>
    <t>308879444</t>
  </si>
  <si>
    <t>Podklad ze štěrkodrti ŠD s rozprostřením a zhutněním, po zhutnění tl. 200 mm</t>
  </si>
  <si>
    <t>https://podminky.urs.cz/item/CS_URS_2021_02/564861111</t>
  </si>
  <si>
    <t>30</t>
  </si>
  <si>
    <t>564871116</t>
  </si>
  <si>
    <t>Podklad ze štěrkodrtě ŠD tl. 300 mm</t>
  </si>
  <si>
    <t>1636127248</t>
  </si>
  <si>
    <t>Podklad ze štěrkodrti ŠD s rozprostřením a zhutněním, po zhutnění tl. 300 mm</t>
  </si>
  <si>
    <t>https://podminky.urs.cz/item/CS_URS_2021_02/564871116</t>
  </si>
  <si>
    <t>31</t>
  </si>
  <si>
    <t>577144111</t>
  </si>
  <si>
    <t>Asfaltový beton vrstva obrusná ACO 11 (ABS) tř. I tl 50 mm š do 3 m z nemodifikovaného asfaltu</t>
  </si>
  <si>
    <t>1908937196</t>
  </si>
  <si>
    <t>Asfaltový beton vrstva obrusná ACO 11 (ABS) s rozprostřením a se zhutněním z nemodifikovaného asfaltu v pruhu šířky do 3 m tř. I, po zhutnění tl. 50 mm</t>
  </si>
  <si>
    <t>https://podminky.urs.cz/item/CS_URS_2021_02/577144111</t>
  </si>
  <si>
    <t>32</t>
  </si>
  <si>
    <t>577145112</t>
  </si>
  <si>
    <t>Asfaltový beton vrstva ložní ACL 16 (ABH) tl 50 mm š do 3 m z nemodifikovaného asfaltu</t>
  </si>
  <si>
    <t>185718555</t>
  </si>
  <si>
    <t>Asfaltový beton vrstva ložní ACL 16 (ABH) s rozprostřením a zhutněním z nemodifikovaného asfaltu v pruhu šířky do 3 m, po zhutnění tl. 50 mm</t>
  </si>
  <si>
    <t>https://podminky.urs.cz/item/CS_URS_2021_02/577145112</t>
  </si>
  <si>
    <t>Trubní vedení</t>
  </si>
  <si>
    <t>33</t>
  </si>
  <si>
    <t>850265121</t>
  </si>
  <si>
    <t>Výřez nebo výsek na potrubí z trub litinových tlakových nebo plastických hmot DN 100</t>
  </si>
  <si>
    <t>-1167125086</t>
  </si>
  <si>
    <t>https://podminky.urs.cz/item/CS_URS_2021_02/850265121</t>
  </si>
  <si>
    <t>34</t>
  </si>
  <si>
    <t>871241101</t>
  </si>
  <si>
    <t>Montáž potrubí z PVC SDR 11 těsněných gumovým kroužkem otevřený výkop D 90 x 4,3 mm</t>
  </si>
  <si>
    <t>1316866248</t>
  </si>
  <si>
    <t>Montáž vodovodního potrubí z plastů v otevřeném výkopu z tvrdého PVC s integrovaným těsněnim SDR 11/PN10 D 90 x 4,3 mm</t>
  </si>
  <si>
    <t>https://podminky.urs.cz/item/CS_URS_2021_02/871241101</t>
  </si>
  <si>
    <t>35</t>
  </si>
  <si>
    <t>28610001</t>
  </si>
  <si>
    <t>trubka tlaková hrdlovaná vodovodní PVC dl 6m DN 80</t>
  </si>
  <si>
    <t>1618713676</t>
  </si>
  <si>
    <t>https://podminky.urs.cz/item/CS_URS_2021_02/28610001</t>
  </si>
  <si>
    <t>36</t>
  </si>
  <si>
    <t>871251101</t>
  </si>
  <si>
    <t>Montáž potrubí z PVC SDR 11 těsněných gumovým kroužkem otevřený výkop D 110 x 4,2 mm</t>
  </si>
  <si>
    <t>-63059252</t>
  </si>
  <si>
    <t>Montáž vodovodního potrubí z plastů v otevřeném výkopu z tvrdého PVC s integrovaným těsněnim SDR 11/PN10 D 110 x 4,2 mm</t>
  </si>
  <si>
    <t>https://podminky.urs.cz/item/CS_URS_2021_02/871251101</t>
  </si>
  <si>
    <t>37</t>
  </si>
  <si>
    <t>28610002</t>
  </si>
  <si>
    <t>trubka tlaková hrdlovaná vodovodní PVC dl 6m DN 100</t>
  </si>
  <si>
    <t>778357508</t>
  </si>
  <si>
    <t>https://podminky.urs.cz/item/CS_URS_2021_02/28610002</t>
  </si>
  <si>
    <t>38</t>
  </si>
  <si>
    <t>877265211</t>
  </si>
  <si>
    <t>Montáž tvarovek z tvrdého PVC-systém KG nebo z polypropylenu-systém KG 2000 jednoosé DN 110</t>
  </si>
  <si>
    <t>1117063545</t>
  </si>
  <si>
    <t>Montáž tvarovek na kanalizačním potrubí z trub z plastu z tvrdého PVC nebo z polypropylenu v otevřeném výkopu jednoosých DN 110</t>
  </si>
  <si>
    <t>https://podminky.urs.cz/item/CS_URS_2021_02/877265211</t>
  </si>
  <si>
    <t>39</t>
  </si>
  <si>
    <t>28650133</t>
  </si>
  <si>
    <t>spojka přesuvná tlakového vodovodního potrubí PVC 110x4,2mm</t>
  </si>
  <si>
    <t>-640474271</t>
  </si>
  <si>
    <t>https://podminky.urs.cz/item/CS_URS_2021_02/28650133</t>
  </si>
  <si>
    <t>40</t>
  </si>
  <si>
    <t>28610013R</t>
  </si>
  <si>
    <t xml:space="preserve">TL.KOLENO  90mm 45° LS  S</t>
  </si>
  <si>
    <t>-2000030935</t>
  </si>
  <si>
    <t>41</t>
  </si>
  <si>
    <t>877355122</t>
  </si>
  <si>
    <t>Montáž nalepovací odbočné tvarovky na potrubí z kanalizačních trub z PVC DN 200</t>
  </si>
  <si>
    <t>-55691843</t>
  </si>
  <si>
    <t>https://podminky.urs.cz/item/CS_URS_2021_02/877355122</t>
  </si>
  <si>
    <t>42</t>
  </si>
  <si>
    <t>2862010R</t>
  </si>
  <si>
    <t xml:space="preserve">TL.T-KUS 110x 90mm 45° PN10  D</t>
  </si>
  <si>
    <t>213951049</t>
  </si>
  <si>
    <t>43</t>
  </si>
  <si>
    <t>892312121</t>
  </si>
  <si>
    <t>Tlaková zkouška vzduchem potrubí DN 150 těsnícím vakem ucpávkovým</t>
  </si>
  <si>
    <t>úsek</t>
  </si>
  <si>
    <t>-547666993</t>
  </si>
  <si>
    <t>Tlakové zkoušky vzduchem těsnícími vaky ucpávkovými DN 150</t>
  </si>
  <si>
    <t>https://podminky.urs.cz/item/CS_URS_2021_02/892312121</t>
  </si>
  <si>
    <t>44</t>
  </si>
  <si>
    <t>899104112</t>
  </si>
  <si>
    <t>Osazení poklopů litinových nebo ocelových včetně rámů pro třídu zatížení D400, E600</t>
  </si>
  <si>
    <t>2104468694</t>
  </si>
  <si>
    <t>Osazení poklopů litinových a ocelových včetně rámů pro třídu zatížení D400, E600</t>
  </si>
  <si>
    <t>https://podminky.urs.cz/item/CS_URS_2021_02/899104112</t>
  </si>
  <si>
    <t>45</t>
  </si>
  <si>
    <t>55241017</t>
  </si>
  <si>
    <t>poklop šachtový litinový kruhový DN 600 bez ventilace tř D400 pro běžný provoz</t>
  </si>
  <si>
    <t>788848455</t>
  </si>
  <si>
    <t>https://podminky.urs.cz/item/CS_URS_2021_02/55241017</t>
  </si>
  <si>
    <t>46</t>
  </si>
  <si>
    <t>899500100R</t>
  </si>
  <si>
    <t>Ventil Airvac 2" včetně příslušenství a nasávacího potrubí</t>
  </si>
  <si>
    <t>172836130</t>
  </si>
  <si>
    <t>47</t>
  </si>
  <si>
    <t>899620141</t>
  </si>
  <si>
    <t>Obetonování plastové šachty z polypropylenu betonem prostým tř. C 20/25 otevřený výkop</t>
  </si>
  <si>
    <t>2109156972</t>
  </si>
  <si>
    <t>Obetonování plastových šachet z polypropylenu betonem prostým v otevřeném výkopu, beton tř. C 20/25</t>
  </si>
  <si>
    <t>https://podminky.urs.cz/item/CS_URS_2021_02/899620141</t>
  </si>
  <si>
    <t>48</t>
  </si>
  <si>
    <t>899640112</t>
  </si>
  <si>
    <t>Bednění pro obetonování plastových šachet kruhových otevřený výkop</t>
  </si>
  <si>
    <t>-1117220531</t>
  </si>
  <si>
    <t>Bednění pro obetonování plastových šachet v otevřeném výkopu kruhových</t>
  </si>
  <si>
    <t>https://podminky.urs.cz/item/CS_URS_2021_02/899640112</t>
  </si>
  <si>
    <t>49</t>
  </si>
  <si>
    <t>899712111</t>
  </si>
  <si>
    <t>Orientační tabulky na zdivu</t>
  </si>
  <si>
    <t>-741921198</t>
  </si>
  <si>
    <t>Orientační tabulky na vodovodních a kanalizačních řadech na zdivu</t>
  </si>
  <si>
    <t>https://podminky.urs.cz/item/CS_URS_2021_02/899712111</t>
  </si>
  <si>
    <t>50</t>
  </si>
  <si>
    <t>899721111</t>
  </si>
  <si>
    <t>Signalizační vodič DN do 150 mm na potrubí</t>
  </si>
  <si>
    <t>-746072937</t>
  </si>
  <si>
    <t>Signalizační vodič na potrubí DN do 150 mm</t>
  </si>
  <si>
    <t>https://podminky.urs.cz/item/CS_URS_2021_02/899721111</t>
  </si>
  <si>
    <t>51</t>
  </si>
  <si>
    <t>899722112</t>
  </si>
  <si>
    <t>Krytí potrubí z plastů výstražnou fólií z PVC 25 cm</t>
  </si>
  <si>
    <t>1198412870</t>
  </si>
  <si>
    <t>Krytí potrubí z plastů výstražnou fólií z PVC šířky 25 cm</t>
  </si>
  <si>
    <t>https://podminky.urs.cz/item/CS_URS_2021_02/899722112</t>
  </si>
  <si>
    <t>997</t>
  </si>
  <si>
    <t>Přesun sutě</t>
  </si>
  <si>
    <t>52</t>
  </si>
  <si>
    <t>997221551</t>
  </si>
  <si>
    <t>Vodorovná doprava suti ze sypkých materiálů do 1 km</t>
  </si>
  <si>
    <t>686510207</t>
  </si>
  <si>
    <t>Vodorovná doprava suti bez naložení, ale se složením a s hrubým urovnáním ze sypkých materiálů, na vzdálenost do 1 km</t>
  </si>
  <si>
    <t>https://podminky.urs.cz/item/CS_URS_2021_02/997221551</t>
  </si>
  <si>
    <t>53</t>
  </si>
  <si>
    <t>997221873</t>
  </si>
  <si>
    <t>Poplatek za uložení stavebního odpadu na recyklační skládce (skládkovné) zeminy a kamení pod kódem 17 05 04</t>
  </si>
  <si>
    <t>-1069197711</t>
  </si>
  <si>
    <t>https://podminky.urs.cz/item/CS_URS_2021_02/997221873</t>
  </si>
  <si>
    <t>54</t>
  </si>
  <si>
    <t>997221875</t>
  </si>
  <si>
    <t>Poplatek za uložení stavebního odpadu na recyklační skládce (skládkovné) asfaltového bez obsahu dehtu zatříděného do Katalogu odpadů pod kódem 17 03 02</t>
  </si>
  <si>
    <t>-1897062613</t>
  </si>
  <si>
    <t>https://podminky.urs.cz/item/CS_URS_2021_02/997221875</t>
  </si>
  <si>
    <t>998</t>
  </si>
  <si>
    <t>Přesun hmot</t>
  </si>
  <si>
    <t>55</t>
  </si>
  <si>
    <t>998276101</t>
  </si>
  <si>
    <t>Přesun hmot pro trubní vedení z trub z plastických hmot otevřený výkop</t>
  </si>
  <si>
    <t>995990182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</si>
  <si>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</si>
  <si>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</si>
  <si>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56</t>
  </si>
  <si>
    <t>998276124</t>
  </si>
  <si>
    <t>Příplatek k přesunu hmot pro trubní vedení z trub z plastických hmot za zvětšený přesun do 500 m</t>
  </si>
  <si>
    <t>-592652030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</si>
  <si>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</si>
  <si>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https://podminky.urs.cz/item/CS_URS_2021_02/998276124</t>
  </si>
  <si>
    <t>SO 02 - Kanalizační přípojka pro poz. st.604</t>
  </si>
  <si>
    <t xml:space="preserve">    9 - Ostatní konstrukce a práce, bourání</t>
  </si>
  <si>
    <t>111211101</t>
  </si>
  <si>
    <t>Odstranění křovin a stromů průměru kmene do 100 mm i s kořeny sklonu terénu do 1:5 ručně</t>
  </si>
  <si>
    <t>-1964894091</t>
  </si>
  <si>
    <t>Odstranění křovin a stromů s odstraněním kořenů ručně průměru kmene do 100 mm jakékoliv plochy v rovině nebo ve svahu o sklonu do 1:5</t>
  </si>
  <si>
    <t>https://podminky.urs.cz/item/CS_URS_2021_02/111211101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</si>
  <si>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</si>
  <si>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</si>
  <si>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</si>
  <si>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</si>
  <si>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121151103</t>
  </si>
  <si>
    <t>Sejmutí ornice plochy do 100 m2 tl vrstvy do 200 mm strojně</t>
  </si>
  <si>
    <t>-1938489327</t>
  </si>
  <si>
    <t>Sejmutí ornice strojně při souvislé ploše do 100 m2, tl. vrstvy do 200 mm</t>
  </si>
  <si>
    <t>https://podminky.urs.cz/item/CS_URS_2021_02/121151103</t>
  </si>
  <si>
    <t>122251101</t>
  </si>
  <si>
    <t>Odkopávky a prokopávky nezapažené v hornině třídy těžitelnosti I skupiny 3 objem do 20 m3 strojně</t>
  </si>
  <si>
    <t>-1668887277</t>
  </si>
  <si>
    <t>Odkopávky a prokopávky nezapažené strojně v hornině třídy těžitelnosti I skupiny 3 do 20 m3</t>
  </si>
  <si>
    <t>https://podminky.urs.cz/item/CS_URS_2021_02/122251101</t>
  </si>
  <si>
    <t>129911101</t>
  </si>
  <si>
    <t>Bourání zdiva cihelného nebo smíšeného v odkopávkách nebo prokopávkách na MV, MVC ručně</t>
  </si>
  <si>
    <t>1409283975</t>
  </si>
  <si>
    <t>Bourání konstrukcí v odkopávkách a prokopávkách ručně s přemístěním suti na hromady na vzdálenost do 20 m nebo s naložením na dopravní prostředek ze zdiva cihelného nebo smíšeného na maltu vápennou nebo vápenocementovou</t>
  </si>
  <si>
    <t>https://podminky.urs.cz/item/CS_URS_2021_02/129911101</t>
  </si>
  <si>
    <t>174151102</t>
  </si>
  <si>
    <t>Zásyp v uzavřených prostorech sypaninou se zhutněním</t>
  </si>
  <si>
    <t>1272797872</t>
  </si>
  <si>
    <t>Zásyp sypaninou z jakékoliv horniny strojně s uložením výkopku ve vrstvách se zhutněním v uzavřených prostorách s urovnáním povrchu zásypu</t>
  </si>
  <si>
    <t>https://podminky.urs.cz/item/CS_URS_2021_02/174151102</t>
  </si>
  <si>
    <t>58331200</t>
  </si>
  <si>
    <t>štěrkopísek netříděný zásypový</t>
  </si>
  <si>
    <t>252006145</t>
  </si>
  <si>
    <t>https://podminky.urs.cz/item/CS_URS_2021_02/58331200</t>
  </si>
  <si>
    <t>181411131</t>
  </si>
  <si>
    <t>Založení parkového trávníku výsevem pl do 1000 m2 v rovině a ve svahu do 1:5</t>
  </si>
  <si>
    <t>1541240666</t>
  </si>
  <si>
    <t>Založení trávníku na půdě předem připravené plochy do 1000 m2 výsevem včetně utažení parkového v rovině nebo na svahu do 1:5</t>
  </si>
  <si>
    <t>https://podminky.urs.cz/item/CS_URS_2021_02/181411131</t>
  </si>
  <si>
    <t>00572410</t>
  </si>
  <si>
    <t>osivo směs travní parková</t>
  </si>
  <si>
    <t>kg</t>
  </si>
  <si>
    <t>276572932</t>
  </si>
  <si>
    <t>https://podminky.urs.cz/item/CS_URS_2021_02/00572410</t>
  </si>
  <si>
    <t>182351023</t>
  </si>
  <si>
    <t>Rozprostření ornice pl do 100 m2 ve svahu přes 1:5 tl vrstvy do 200 mm strojně</t>
  </si>
  <si>
    <t>1545712940</t>
  </si>
  <si>
    <t>Rozprostření a urovnání ornice ve svahu sklonu přes 1:5 strojně při souvislé ploše do 100 m2, tl. vrstvy do 200 mm</t>
  </si>
  <si>
    <t>https://podminky.urs.cz/item/CS_URS_2021_02/182351023</t>
  </si>
  <si>
    <t>10364101</t>
  </si>
  <si>
    <t xml:space="preserve">zemina pro terénní úpravy -  ornice</t>
  </si>
  <si>
    <t>-1628156450</t>
  </si>
  <si>
    <t>https://podminky.urs.cz/item/CS_URS_2021_02/10364101</t>
  </si>
  <si>
    <t>871265221</t>
  </si>
  <si>
    <t>Kanalizační potrubí z tvrdého PVC jednovrstvé tuhost třídy SN8 DN 110</t>
  </si>
  <si>
    <t>236544884</t>
  </si>
  <si>
    <t>Kanalizační potrubí z tvrdého PVC v otevřeném výkopu ve sklonu do 20 %, hladkého plnostěnného jednovrstvého, tuhost třídy SN 8 DN 110</t>
  </si>
  <si>
    <t>https://podminky.urs.cz/item/CS_URS_2021_02/871265221</t>
  </si>
  <si>
    <t>871315221</t>
  </si>
  <si>
    <t>Kanalizační potrubí z tvrdého PVC jednovrstvé tuhost třídy SN8 DN 160</t>
  </si>
  <si>
    <t>-1286854253</t>
  </si>
  <si>
    <t>Kanalizační potrubí z tvrdého PVC v otevřeném výkopu ve sklonu do 20 %, hladkého plnostěnného jednovrstvého, tuhost třídy SN 8 DN 160</t>
  </si>
  <si>
    <t>https://podminky.urs.cz/item/CS_URS_2021_02/871315221</t>
  </si>
  <si>
    <t>28611504</t>
  </si>
  <si>
    <t>redukce kanalizační PVC 160/110</t>
  </si>
  <si>
    <t>1162107272</t>
  </si>
  <si>
    <t>https://podminky.urs.cz/item/CS_URS_2021_02/28611504</t>
  </si>
  <si>
    <t>28611588</t>
  </si>
  <si>
    <t>zátka kanalizace plastové KG DN 150</t>
  </si>
  <si>
    <t>-925556058</t>
  </si>
  <si>
    <t>https://podminky.urs.cz/item/CS_URS_2021_02/28611588</t>
  </si>
  <si>
    <t>28611524</t>
  </si>
  <si>
    <t>přechod kanalizační KG kamenina-plast DN 110</t>
  </si>
  <si>
    <t>1242934176</t>
  </si>
  <si>
    <t>https://podminky.urs.cz/item/CS_URS_2021_02/28611524</t>
  </si>
  <si>
    <t>877265221</t>
  </si>
  <si>
    <t>Montáž tvarovek z tvrdého PVC-systém KG nebo z polypropylenu-systém KG 2000 dvouosé DN 110</t>
  </si>
  <si>
    <t>871319520</t>
  </si>
  <si>
    <t>Montáž tvarovek na kanalizačním potrubí z trub z plastu z tvrdého PVC nebo z polypropylenu v otevřeném výkopu dvouosých DN 110</t>
  </si>
  <si>
    <t>https://podminky.urs.cz/item/CS_URS_2021_02/877265221</t>
  </si>
  <si>
    <t>28611387</t>
  </si>
  <si>
    <t>odbočka kanalizační PVC s hrdlem 110/110/45°</t>
  </si>
  <si>
    <t>-864111168</t>
  </si>
  <si>
    <t>https://podminky.urs.cz/item/CS_URS_2021_02/28611387</t>
  </si>
  <si>
    <t>894811233</t>
  </si>
  <si>
    <t>Revizní šachta z PVC typ pravý/přímý/levý, DN 400/160 tlak 12,5 t hl od 1360 do 1730 mm</t>
  </si>
  <si>
    <t>-1992245432</t>
  </si>
  <si>
    <t>Revizní šachta z tvrdého PVC v otevřeném výkopu typ pravý/přímý/levý (DN šachty/DN trubního vedení) DN 400/160, odolnost vnějšímu tlaku 12,5 t, hloubka od 1360 do 1730 mm</t>
  </si>
  <si>
    <t>https://podminky.urs.cz/item/CS_URS_2021_02/894811233</t>
  </si>
  <si>
    <t>899102112</t>
  </si>
  <si>
    <t>Osazení poklopů litinových nebo ocelových včetně rámů pro třídu zatížení A15, A50</t>
  </si>
  <si>
    <t>-809318331</t>
  </si>
  <si>
    <t>Osazení poklopů litinových a ocelových včetně rámů pro třídu zatížení A15, A50</t>
  </si>
  <si>
    <t>https://podminky.urs.cz/item/CS_URS_2021_02/899102112</t>
  </si>
  <si>
    <t>28661765</t>
  </si>
  <si>
    <t xml:space="preserve">poklop šachtový litinový do šachtové roury  DN 400 pro třídu zatížení A15</t>
  </si>
  <si>
    <t>1770150352</t>
  </si>
  <si>
    <t>https://podminky.urs.cz/item/CS_URS_2021_02/28661765</t>
  </si>
  <si>
    <t>899102211</t>
  </si>
  <si>
    <t>Demontáž poklopů litinových nebo ocelových včetně rámů hmotnosti přes 50 do 100 kg</t>
  </si>
  <si>
    <t>1211123545</t>
  </si>
  <si>
    <t>Demontáž poklopů litinových a ocelových včetně rámů, hmotnosti jednotlivě přes 50 do 100 Kg</t>
  </si>
  <si>
    <t>https://podminky.urs.cz/item/CS_URS_2021_02/899102211</t>
  </si>
  <si>
    <t>Ostatní konstrukce a práce, bourání</t>
  </si>
  <si>
    <t>938901131</t>
  </si>
  <si>
    <t>Vyklizení bahna z nádrže</t>
  </si>
  <si>
    <t>1534076937</t>
  </si>
  <si>
    <t>Čištění nádrží, ploch dřevěných nebo betonových konstrukcí, potrubí vyklizení bahna z nádrže</t>
  </si>
  <si>
    <t>https://podminky.urs.cz/item/CS_URS_2021_02/938901131</t>
  </si>
  <si>
    <t>938901132</t>
  </si>
  <si>
    <t>Vyčištění nádrže po vyklizení bahna</t>
  </si>
  <si>
    <t>1135979080</t>
  </si>
  <si>
    <t>Čištění nádrží, ploch dřevěných nebo betonových konstrukcí, potrubí vyčištění nádrže po vyklizení bahna</t>
  </si>
  <si>
    <t>https://podminky.urs.cz/item/CS_URS_2021_02/938901132</t>
  </si>
  <si>
    <t>938901411</t>
  </si>
  <si>
    <t>Dezinfekce nádrže roztokem chlornanu sodného</t>
  </si>
  <si>
    <t>-1913703532</t>
  </si>
  <si>
    <t>https://podminky.urs.cz/item/CS_URS_2021_02/938901411</t>
  </si>
  <si>
    <t>963015151</t>
  </si>
  <si>
    <t>Demontáž prefabrikovaných krycích desek kanálů, šachet nebo žump do hmotnosti 1 t</t>
  </si>
  <si>
    <t>726737018</t>
  </si>
  <si>
    <t>Demontáž prefabrikovaných krycích desek kanálů, šachet nebo žump hmotnosti do 1,0 t</t>
  </si>
  <si>
    <t>https://podminky.urs.cz/item/CS_URS_2021_02/963015151</t>
  </si>
  <si>
    <t>977131118</t>
  </si>
  <si>
    <t>Vrty příklepovými vrtáky D přes 25 do 28 mm do cihelného zdiva nebo prostého betonu</t>
  </si>
  <si>
    <t>-1415801328</t>
  </si>
  <si>
    <t>Vrty příklepovými vrtáky do cihelného zdiva nebo prostého betonu průměru přes 25 do 28 mm</t>
  </si>
  <si>
    <t>https://podminky.urs.cz/item/CS_URS_2021_02/977131118</t>
  </si>
  <si>
    <t>997006512R</t>
  </si>
  <si>
    <t>Vodorovné doprava suti s naložením a složením na skládku</t>
  </si>
  <si>
    <t>-121123916</t>
  </si>
  <si>
    <t xml:space="preserve">Vodorovná doprava suti na skládku s naložením na dopravní prostředek a složením
</t>
  </si>
  <si>
    <t>997013602</t>
  </si>
  <si>
    <t>Poplatek za uložení na skládce (skládkovné) stavebního odpadu železobetonového kód odpadu 17 01 01</t>
  </si>
  <si>
    <t>2022104709</t>
  </si>
  <si>
    <t>Poplatek za uložení stavebního odpadu na skládce (skládkovné) z armovaného betonu zatříděného do Katalogu odpadů pod kódem 17 01 01</t>
  </si>
  <si>
    <t>https://podminky.urs.cz/item/CS_URS_2021_02/997013602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</si>
  <si>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</si>
  <si>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</si>
  <si>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</si>
  <si>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</si>
  <si>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</si>
  <si>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</si>
  <si>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</si>
  <si>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</si>
  <si>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</si>
  <si>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</si>
  <si>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-213367032</t>
  </si>
  <si>
    <t>https://podminky.urs.cz/item/CS_URS_2021_02/012203000</t>
  </si>
  <si>
    <t>012303000</t>
  </si>
  <si>
    <t>Geodetické práce po výstavbě</t>
  </si>
  <si>
    <t>-814113050</t>
  </si>
  <si>
    <t>https://podminky.urs.cz/item/CS_URS_2021_02/012303000</t>
  </si>
  <si>
    <t>013254000</t>
  </si>
  <si>
    <t>Dokumentace skutečného provedení stavby</t>
  </si>
  <si>
    <t>1539345081</t>
  </si>
  <si>
    <t>https://podminky.urs.cz/item/CS_URS_2021_02/013254000</t>
  </si>
  <si>
    <t>VRN3</t>
  </si>
  <si>
    <t>Zařízení staveniště</t>
  </si>
  <si>
    <t>032103000</t>
  </si>
  <si>
    <t>Náklady na stavební buňky</t>
  </si>
  <si>
    <t>-420982913</t>
  </si>
  <si>
    <t>https://podminky.urs.cz/item/CS_URS_2021_02/032103000</t>
  </si>
  <si>
    <t>032903000</t>
  </si>
  <si>
    <t>Náklady na provoz a údržbu vybavení staveniště</t>
  </si>
  <si>
    <t>1177425006</t>
  </si>
  <si>
    <t>https://podminky.urs.cz/item/CS_URS_2021_02/032903000</t>
  </si>
  <si>
    <t>034303000</t>
  </si>
  <si>
    <t>Dopravní značení na staveništi</t>
  </si>
  <si>
    <t>1999796227</t>
  </si>
  <si>
    <t>https://podminky.urs.cz/item/CS_URS_2021_02/034303000</t>
  </si>
  <si>
    <t>035002000</t>
  </si>
  <si>
    <t>Pronájmy ploch, objektů</t>
  </si>
  <si>
    <t>361921181</t>
  </si>
  <si>
    <t>https://podminky.urs.cz/item/CS_URS_2021_02/035002000</t>
  </si>
  <si>
    <t>039103000</t>
  </si>
  <si>
    <t>Rozebrání, bourání a odvoz zařízení staveniště</t>
  </si>
  <si>
    <t>1225968758</t>
  </si>
  <si>
    <t>https://podminky.urs.cz/item/CS_URS_2021_02/039103000</t>
  </si>
  <si>
    <t>VRN4</t>
  </si>
  <si>
    <t>Inženýrská činnost</t>
  </si>
  <si>
    <t>042503000</t>
  </si>
  <si>
    <t>Plán BOZP na staveništi</t>
  </si>
  <si>
    <t>914551508</t>
  </si>
  <si>
    <t>https://podminky.urs.cz/item/CS_URS_2021_02/042503000</t>
  </si>
  <si>
    <t>043134000</t>
  </si>
  <si>
    <t>Zkoušky zatěžovací</t>
  </si>
  <si>
    <t>584301921</t>
  </si>
  <si>
    <t>https://podminky.urs.cz/item/CS_URS_2021_02/043134000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</si>
</sst>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322" TargetMode="External" /><Relationship Id="rId2" Type="http://schemas.openxmlformats.org/officeDocument/2006/relationships/hyperlink" Target="https://podminky.urs.cz/item/CS_URS_2021_02/113107323" TargetMode="External" /><Relationship Id="rId3" Type="http://schemas.openxmlformats.org/officeDocument/2006/relationships/hyperlink" Target="https://podminky.urs.cz/item/CS_URS_2021_02/113107342" TargetMode="External" /><Relationship Id="rId4" Type="http://schemas.openxmlformats.org/officeDocument/2006/relationships/hyperlink" Target="https://podminky.urs.cz/item/CS_URS_2021_02/115101201" TargetMode="External" /><Relationship Id="rId5" Type="http://schemas.openxmlformats.org/officeDocument/2006/relationships/hyperlink" Target="https://podminky.urs.cz/item/CS_URS_2021_02/115101301" TargetMode="External" /><Relationship Id="rId6" Type="http://schemas.openxmlformats.org/officeDocument/2006/relationships/hyperlink" Target="https://podminky.urs.cz/item/CS_URS_2021_02/119001405" TargetMode="External" /><Relationship Id="rId7" Type="http://schemas.openxmlformats.org/officeDocument/2006/relationships/hyperlink" Target="https://podminky.urs.cz/item/CS_URS_2021_02/119003223" TargetMode="External" /><Relationship Id="rId8" Type="http://schemas.openxmlformats.org/officeDocument/2006/relationships/hyperlink" Target="https://podminky.urs.cz/item/CS_URS_2021_02/119003224" TargetMode="External" /><Relationship Id="rId9" Type="http://schemas.openxmlformats.org/officeDocument/2006/relationships/hyperlink" Target="https://podminky.urs.cz/item/CS_URS_2021_02/130001101" TargetMode="External" /><Relationship Id="rId10" Type="http://schemas.openxmlformats.org/officeDocument/2006/relationships/hyperlink" Target="https://podminky.urs.cz/item/CS_URS_2021_02/132254202" TargetMode="External" /><Relationship Id="rId11" Type="http://schemas.openxmlformats.org/officeDocument/2006/relationships/hyperlink" Target="https://podminky.urs.cz/item/CS_URS_2021_02/151101101" TargetMode="External" /><Relationship Id="rId12" Type="http://schemas.openxmlformats.org/officeDocument/2006/relationships/hyperlink" Target="https://podminky.urs.cz/item/CS_URS_2021_02/151101111" TargetMode="External" /><Relationship Id="rId13" Type="http://schemas.openxmlformats.org/officeDocument/2006/relationships/hyperlink" Target="https://podminky.urs.cz/item/CS_URS_2021_02/167151101" TargetMode="External" /><Relationship Id="rId14" Type="http://schemas.openxmlformats.org/officeDocument/2006/relationships/hyperlink" Target="https://podminky.urs.cz/item/CS_URS_2021_02/171201201" TargetMode="External" /><Relationship Id="rId15" Type="http://schemas.openxmlformats.org/officeDocument/2006/relationships/hyperlink" Target="https://podminky.urs.cz/item/CS_URS_2021_02/171201231" TargetMode="External" /><Relationship Id="rId16" Type="http://schemas.openxmlformats.org/officeDocument/2006/relationships/hyperlink" Target="https://podminky.urs.cz/item/CS_URS_2021_02/174101101" TargetMode="External" /><Relationship Id="rId17" Type="http://schemas.openxmlformats.org/officeDocument/2006/relationships/hyperlink" Target="https://podminky.urs.cz/item/CS_URS_2021_02/175151101" TargetMode="External" /><Relationship Id="rId18" Type="http://schemas.openxmlformats.org/officeDocument/2006/relationships/hyperlink" Target="https://podminky.urs.cz/item/CS_URS_2021_02/181951112" TargetMode="External" /><Relationship Id="rId19" Type="http://schemas.openxmlformats.org/officeDocument/2006/relationships/hyperlink" Target="https://podminky.urs.cz/item/CS_URS_2021_02/382413111" TargetMode="External" /><Relationship Id="rId20" Type="http://schemas.openxmlformats.org/officeDocument/2006/relationships/hyperlink" Target="https://podminky.urs.cz/item/CS_URS_2021_02/56230010" TargetMode="External" /><Relationship Id="rId21" Type="http://schemas.openxmlformats.org/officeDocument/2006/relationships/hyperlink" Target="https://podminky.urs.cz/item/CS_URS_2021_02/451573111" TargetMode="External" /><Relationship Id="rId22" Type="http://schemas.openxmlformats.org/officeDocument/2006/relationships/hyperlink" Target="https://podminky.urs.cz/item/CS_URS_2021_02/452311141" TargetMode="External" /><Relationship Id="rId23" Type="http://schemas.openxmlformats.org/officeDocument/2006/relationships/hyperlink" Target="https://podminky.urs.cz/item/CS_URS_2021_02/452321151" TargetMode="External" /><Relationship Id="rId24" Type="http://schemas.openxmlformats.org/officeDocument/2006/relationships/hyperlink" Target="https://podminky.urs.cz/item/CS_URS_2021_02/452351101" TargetMode="External" /><Relationship Id="rId25" Type="http://schemas.openxmlformats.org/officeDocument/2006/relationships/hyperlink" Target="https://podminky.urs.cz/item/CS_URS_2021_02/452368211" TargetMode="External" /><Relationship Id="rId26" Type="http://schemas.openxmlformats.org/officeDocument/2006/relationships/hyperlink" Target="https://podminky.urs.cz/item/CS_URS_2021_02/564861111" TargetMode="External" /><Relationship Id="rId27" Type="http://schemas.openxmlformats.org/officeDocument/2006/relationships/hyperlink" Target="https://podminky.urs.cz/item/CS_URS_2021_02/564871116" TargetMode="External" /><Relationship Id="rId28" Type="http://schemas.openxmlformats.org/officeDocument/2006/relationships/hyperlink" Target="https://podminky.urs.cz/item/CS_URS_2021_02/577144111" TargetMode="External" /><Relationship Id="rId29" Type="http://schemas.openxmlformats.org/officeDocument/2006/relationships/hyperlink" Target="https://podminky.urs.cz/item/CS_URS_2021_02/577145112" TargetMode="External" /><Relationship Id="rId30" Type="http://schemas.openxmlformats.org/officeDocument/2006/relationships/hyperlink" Target="https://podminky.urs.cz/item/CS_URS_2021_02/850265121" TargetMode="External" /><Relationship Id="rId31" Type="http://schemas.openxmlformats.org/officeDocument/2006/relationships/hyperlink" Target="https://podminky.urs.cz/item/CS_URS_2021_02/871241101" TargetMode="External" /><Relationship Id="rId32" Type="http://schemas.openxmlformats.org/officeDocument/2006/relationships/hyperlink" Target="https://podminky.urs.cz/item/CS_URS_2021_02/28610001" TargetMode="External" /><Relationship Id="rId33" Type="http://schemas.openxmlformats.org/officeDocument/2006/relationships/hyperlink" Target="https://podminky.urs.cz/item/CS_URS_2021_02/871251101" TargetMode="External" /><Relationship Id="rId34" Type="http://schemas.openxmlformats.org/officeDocument/2006/relationships/hyperlink" Target="https://podminky.urs.cz/item/CS_URS_2021_02/28610002" TargetMode="External" /><Relationship Id="rId35" Type="http://schemas.openxmlformats.org/officeDocument/2006/relationships/hyperlink" Target="https://podminky.urs.cz/item/CS_URS_2021_02/877265211" TargetMode="External" /><Relationship Id="rId36" Type="http://schemas.openxmlformats.org/officeDocument/2006/relationships/hyperlink" Target="https://podminky.urs.cz/item/CS_URS_2021_02/28650133" TargetMode="External" /><Relationship Id="rId37" Type="http://schemas.openxmlformats.org/officeDocument/2006/relationships/hyperlink" Target="https://podminky.urs.cz/item/CS_URS_2021_02/877355122" TargetMode="External" /><Relationship Id="rId38" Type="http://schemas.openxmlformats.org/officeDocument/2006/relationships/hyperlink" Target="https://podminky.urs.cz/item/CS_URS_2021_02/892312121" TargetMode="External" /><Relationship Id="rId39" Type="http://schemas.openxmlformats.org/officeDocument/2006/relationships/hyperlink" Target="https://podminky.urs.cz/item/CS_URS_2021_02/899104112" TargetMode="External" /><Relationship Id="rId40" Type="http://schemas.openxmlformats.org/officeDocument/2006/relationships/hyperlink" Target="https://podminky.urs.cz/item/CS_URS_2021_02/55241017" TargetMode="External" /><Relationship Id="rId41" Type="http://schemas.openxmlformats.org/officeDocument/2006/relationships/hyperlink" Target="https://podminky.urs.cz/item/CS_URS_2021_02/899620141" TargetMode="External" /><Relationship Id="rId42" Type="http://schemas.openxmlformats.org/officeDocument/2006/relationships/hyperlink" Target="https://podminky.urs.cz/item/CS_URS_2021_02/899640112" TargetMode="External" /><Relationship Id="rId43" Type="http://schemas.openxmlformats.org/officeDocument/2006/relationships/hyperlink" Target="https://podminky.urs.cz/item/CS_URS_2021_02/899712111" TargetMode="External" /><Relationship Id="rId44" Type="http://schemas.openxmlformats.org/officeDocument/2006/relationships/hyperlink" Target="https://podminky.urs.cz/item/CS_URS_2021_02/899721111" TargetMode="External" /><Relationship Id="rId45" Type="http://schemas.openxmlformats.org/officeDocument/2006/relationships/hyperlink" Target="https://podminky.urs.cz/item/CS_URS_2021_02/899722112" TargetMode="External" /><Relationship Id="rId46" Type="http://schemas.openxmlformats.org/officeDocument/2006/relationships/hyperlink" Target="https://podminky.urs.cz/item/CS_URS_2021_02/997221551" TargetMode="External" /><Relationship Id="rId47" Type="http://schemas.openxmlformats.org/officeDocument/2006/relationships/hyperlink" Target="https://podminky.urs.cz/item/CS_URS_2021_02/997221873" TargetMode="External" /><Relationship Id="rId48" Type="http://schemas.openxmlformats.org/officeDocument/2006/relationships/hyperlink" Target="https://podminky.urs.cz/item/CS_URS_2021_02/997221875" TargetMode="External" /><Relationship Id="rId49" Type="http://schemas.openxmlformats.org/officeDocument/2006/relationships/hyperlink" Target="https://podminky.urs.cz/item/CS_URS_2021_02/998276101" TargetMode="External" /><Relationship Id="rId50" Type="http://schemas.openxmlformats.org/officeDocument/2006/relationships/hyperlink" Target="https://podminky.urs.cz/item/CS_URS_2021_02/998276124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11101" TargetMode="External" /><Relationship Id="rId2" Type="http://schemas.openxmlformats.org/officeDocument/2006/relationships/hyperlink" Target="https://podminky.urs.cz/item/CS_URS_2021_02/115101201" TargetMode="External" /><Relationship Id="rId3" Type="http://schemas.openxmlformats.org/officeDocument/2006/relationships/hyperlink" Target="https://podminky.urs.cz/item/CS_URS_2021_02/115101301" TargetMode="External" /><Relationship Id="rId4" Type="http://schemas.openxmlformats.org/officeDocument/2006/relationships/hyperlink" Target="https://podminky.urs.cz/item/CS_URS_2021_02/119001421" TargetMode="External" /><Relationship Id="rId5" Type="http://schemas.openxmlformats.org/officeDocument/2006/relationships/hyperlink" Target="https://podminky.urs.cz/item/CS_URS_2021_02/121151103" TargetMode="External" /><Relationship Id="rId6" Type="http://schemas.openxmlformats.org/officeDocument/2006/relationships/hyperlink" Target="https://podminky.urs.cz/item/CS_URS_2021_02/122251101" TargetMode="External" /><Relationship Id="rId7" Type="http://schemas.openxmlformats.org/officeDocument/2006/relationships/hyperlink" Target="https://podminky.urs.cz/item/CS_URS_2021_02/129911101" TargetMode="External" /><Relationship Id="rId8" Type="http://schemas.openxmlformats.org/officeDocument/2006/relationships/hyperlink" Target="https://podminky.urs.cz/item/CS_URS_2021_02/130001101" TargetMode="External" /><Relationship Id="rId9" Type="http://schemas.openxmlformats.org/officeDocument/2006/relationships/hyperlink" Target="https://podminky.urs.cz/item/CS_URS_2021_02/132254202" TargetMode="External" /><Relationship Id="rId10" Type="http://schemas.openxmlformats.org/officeDocument/2006/relationships/hyperlink" Target="https://podminky.urs.cz/item/CS_URS_2021_02/151101101" TargetMode="External" /><Relationship Id="rId11" Type="http://schemas.openxmlformats.org/officeDocument/2006/relationships/hyperlink" Target="https://podminky.urs.cz/item/CS_URS_2021_02/151101111" TargetMode="External" /><Relationship Id="rId12" Type="http://schemas.openxmlformats.org/officeDocument/2006/relationships/hyperlink" Target="https://podminky.urs.cz/item/CS_URS_2021_02/167151101" TargetMode="External" /><Relationship Id="rId13" Type="http://schemas.openxmlformats.org/officeDocument/2006/relationships/hyperlink" Target="https://podminky.urs.cz/item/CS_URS_2021_02/171201201" TargetMode="External" /><Relationship Id="rId14" Type="http://schemas.openxmlformats.org/officeDocument/2006/relationships/hyperlink" Target="https://podminky.urs.cz/item/CS_URS_2021_02/171201231" TargetMode="External" /><Relationship Id="rId15" Type="http://schemas.openxmlformats.org/officeDocument/2006/relationships/hyperlink" Target="https://podminky.urs.cz/item/CS_URS_2021_02/174101101" TargetMode="External" /><Relationship Id="rId16" Type="http://schemas.openxmlformats.org/officeDocument/2006/relationships/hyperlink" Target="https://podminky.urs.cz/item/CS_URS_2021_02/174151102" TargetMode="External" /><Relationship Id="rId17" Type="http://schemas.openxmlformats.org/officeDocument/2006/relationships/hyperlink" Target="https://podminky.urs.cz/item/CS_URS_2021_02/58331200" TargetMode="External" /><Relationship Id="rId18" Type="http://schemas.openxmlformats.org/officeDocument/2006/relationships/hyperlink" Target="https://podminky.urs.cz/item/CS_URS_2021_02/175151101" TargetMode="External" /><Relationship Id="rId19" Type="http://schemas.openxmlformats.org/officeDocument/2006/relationships/hyperlink" Target="https://podminky.urs.cz/item/CS_URS_2021_02/181411131" TargetMode="External" /><Relationship Id="rId20" Type="http://schemas.openxmlformats.org/officeDocument/2006/relationships/hyperlink" Target="https://podminky.urs.cz/item/CS_URS_2021_02/00572410" TargetMode="External" /><Relationship Id="rId21" Type="http://schemas.openxmlformats.org/officeDocument/2006/relationships/hyperlink" Target="https://podminky.urs.cz/item/CS_URS_2021_02/181951112" TargetMode="External" /><Relationship Id="rId22" Type="http://schemas.openxmlformats.org/officeDocument/2006/relationships/hyperlink" Target="https://podminky.urs.cz/item/CS_URS_2021_02/182351023" TargetMode="External" /><Relationship Id="rId23" Type="http://schemas.openxmlformats.org/officeDocument/2006/relationships/hyperlink" Target="https://podminky.urs.cz/item/CS_URS_2021_02/10364101" TargetMode="External" /><Relationship Id="rId24" Type="http://schemas.openxmlformats.org/officeDocument/2006/relationships/hyperlink" Target="https://podminky.urs.cz/item/CS_URS_2021_02/451573111" TargetMode="External" /><Relationship Id="rId25" Type="http://schemas.openxmlformats.org/officeDocument/2006/relationships/hyperlink" Target="https://podminky.urs.cz/item/CS_URS_2021_02/452311141" TargetMode="External" /><Relationship Id="rId26" Type="http://schemas.openxmlformats.org/officeDocument/2006/relationships/hyperlink" Target="https://podminky.urs.cz/item/CS_URS_2021_02/452351101" TargetMode="External" /><Relationship Id="rId27" Type="http://schemas.openxmlformats.org/officeDocument/2006/relationships/hyperlink" Target="https://podminky.urs.cz/item/CS_URS_2021_02/871265221" TargetMode="External" /><Relationship Id="rId28" Type="http://schemas.openxmlformats.org/officeDocument/2006/relationships/hyperlink" Target="https://podminky.urs.cz/item/CS_URS_2021_02/871315221" TargetMode="External" /><Relationship Id="rId29" Type="http://schemas.openxmlformats.org/officeDocument/2006/relationships/hyperlink" Target="https://podminky.urs.cz/item/CS_URS_2021_02/877265211" TargetMode="External" /><Relationship Id="rId30" Type="http://schemas.openxmlformats.org/officeDocument/2006/relationships/hyperlink" Target="https://podminky.urs.cz/item/CS_URS_2021_02/28611504" TargetMode="External" /><Relationship Id="rId31" Type="http://schemas.openxmlformats.org/officeDocument/2006/relationships/hyperlink" Target="https://podminky.urs.cz/item/CS_URS_2021_02/28611588" TargetMode="External" /><Relationship Id="rId32" Type="http://schemas.openxmlformats.org/officeDocument/2006/relationships/hyperlink" Target="https://podminky.urs.cz/item/CS_URS_2021_02/28611524" TargetMode="External" /><Relationship Id="rId33" Type="http://schemas.openxmlformats.org/officeDocument/2006/relationships/hyperlink" Target="https://podminky.urs.cz/item/CS_URS_2021_02/877265221" TargetMode="External" /><Relationship Id="rId34" Type="http://schemas.openxmlformats.org/officeDocument/2006/relationships/hyperlink" Target="https://podminky.urs.cz/item/CS_URS_2021_02/28611387" TargetMode="External" /><Relationship Id="rId35" Type="http://schemas.openxmlformats.org/officeDocument/2006/relationships/hyperlink" Target="https://podminky.urs.cz/item/CS_URS_2021_02/892312121" TargetMode="External" /><Relationship Id="rId36" Type="http://schemas.openxmlformats.org/officeDocument/2006/relationships/hyperlink" Target="https://podminky.urs.cz/item/CS_URS_2021_02/894811233" TargetMode="External" /><Relationship Id="rId37" Type="http://schemas.openxmlformats.org/officeDocument/2006/relationships/hyperlink" Target="https://podminky.urs.cz/item/CS_URS_2021_02/899102112" TargetMode="External" /><Relationship Id="rId38" Type="http://schemas.openxmlformats.org/officeDocument/2006/relationships/hyperlink" Target="https://podminky.urs.cz/item/CS_URS_2021_02/28661765" TargetMode="External" /><Relationship Id="rId39" Type="http://schemas.openxmlformats.org/officeDocument/2006/relationships/hyperlink" Target="https://podminky.urs.cz/item/CS_URS_2021_02/899102211" TargetMode="External" /><Relationship Id="rId40" Type="http://schemas.openxmlformats.org/officeDocument/2006/relationships/hyperlink" Target="https://podminky.urs.cz/item/CS_URS_2021_02/899722112" TargetMode="External" /><Relationship Id="rId41" Type="http://schemas.openxmlformats.org/officeDocument/2006/relationships/hyperlink" Target="https://podminky.urs.cz/item/CS_URS_2021_02/938901131" TargetMode="External" /><Relationship Id="rId42" Type="http://schemas.openxmlformats.org/officeDocument/2006/relationships/hyperlink" Target="https://podminky.urs.cz/item/CS_URS_2021_02/938901132" TargetMode="External" /><Relationship Id="rId43" Type="http://schemas.openxmlformats.org/officeDocument/2006/relationships/hyperlink" Target="https://podminky.urs.cz/item/CS_URS_2021_02/938901411" TargetMode="External" /><Relationship Id="rId44" Type="http://schemas.openxmlformats.org/officeDocument/2006/relationships/hyperlink" Target="https://podminky.urs.cz/item/CS_URS_2021_02/963015151" TargetMode="External" /><Relationship Id="rId45" Type="http://schemas.openxmlformats.org/officeDocument/2006/relationships/hyperlink" Target="https://podminky.urs.cz/item/CS_URS_2021_02/977131118" TargetMode="External" /><Relationship Id="rId46" Type="http://schemas.openxmlformats.org/officeDocument/2006/relationships/hyperlink" Target="https://podminky.urs.cz/item/CS_URS_2021_02/997013602" TargetMode="External" /><Relationship Id="rId47" Type="http://schemas.openxmlformats.org/officeDocument/2006/relationships/hyperlink" Target="https://podminky.urs.cz/item/CS_URS_2021_02/998276101" TargetMode="External" /><Relationship Id="rId48" Type="http://schemas.openxmlformats.org/officeDocument/2006/relationships/hyperlink" Target="https://podminky.urs.cz/item/CS_URS_2021_02/998276124" TargetMode="External" /><Relationship Id="rId4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203000" TargetMode="External" /><Relationship Id="rId2" Type="http://schemas.openxmlformats.org/officeDocument/2006/relationships/hyperlink" Target="https://podminky.urs.cz/item/CS_URS_2021_02/012303000" TargetMode="External" /><Relationship Id="rId3" Type="http://schemas.openxmlformats.org/officeDocument/2006/relationships/hyperlink" Target="https://podminky.urs.cz/item/CS_URS_2021_02/013254000" TargetMode="External" /><Relationship Id="rId4" Type="http://schemas.openxmlformats.org/officeDocument/2006/relationships/hyperlink" Target="https://podminky.urs.cz/item/CS_URS_2021_02/032103000" TargetMode="External" /><Relationship Id="rId5" Type="http://schemas.openxmlformats.org/officeDocument/2006/relationships/hyperlink" Target="https://podminky.urs.cz/item/CS_URS_2021_02/032903000" TargetMode="External" /><Relationship Id="rId6" Type="http://schemas.openxmlformats.org/officeDocument/2006/relationships/hyperlink" Target="https://podminky.urs.cz/item/CS_URS_2021_02/034303000" TargetMode="External" /><Relationship Id="rId7" Type="http://schemas.openxmlformats.org/officeDocument/2006/relationships/hyperlink" Target="https://podminky.urs.cz/item/CS_URS_2021_02/035002000" TargetMode="External" /><Relationship Id="rId8" Type="http://schemas.openxmlformats.org/officeDocument/2006/relationships/hyperlink" Target="https://podminky.urs.cz/item/CS_URS_2021_02/039103000" TargetMode="External" /><Relationship Id="rId9" Type="http://schemas.openxmlformats.org/officeDocument/2006/relationships/hyperlink" Target="https://podminky.urs.cz/item/CS_URS_2021_02/042503000" TargetMode="External" /><Relationship Id="rId10" Type="http://schemas.openxmlformats.org/officeDocument/2006/relationships/hyperlink" Target="https://podminky.urs.cz/item/CS_URS_2021_02/043134000" TargetMode="External" /><Relationship Id="rId1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29.28" customHeight="1">
      <c r="B9" s="18"/>
      <c r="C9" s="19"/>
      <c r="D9" s="23" t="s">
        <v>26</v>
      </c>
      <c r="E9" s="19"/>
      <c r="F9" s="19"/>
      <c r="G9" s="19"/>
      <c r="H9" s="19"/>
      <c r="I9" s="19"/>
      <c r="J9" s="19"/>
      <c r="K9" s="31" t="s">
        <v>27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3" t="s">
        <v>28</v>
      </c>
      <c r="AL9" s="19"/>
      <c r="AM9" s="19"/>
      <c r="AN9" s="31" t="s">
        <v>29</v>
      </c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30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31</v>
      </c>
      <c r="AL10" s="19"/>
      <c r="AM10" s="19"/>
      <c r="AN10" s="24" t="s">
        <v>32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33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34</v>
      </c>
      <c r="AL11" s="19"/>
      <c r="AM11" s="19"/>
      <c r="AN11" s="24" t="s">
        <v>35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31</v>
      </c>
      <c r="AL13" s="19"/>
      <c r="AM13" s="19"/>
      <c r="AN13" s="32" t="s">
        <v>37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2" t="s">
        <v>37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34</v>
      </c>
      <c r="AL14" s="19"/>
      <c r="AM14" s="19"/>
      <c r="AN14" s="32" t="s">
        <v>37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31</v>
      </c>
      <c r="AL16" s="19"/>
      <c r="AM16" s="19"/>
      <c r="AN16" s="24" t="s">
        <v>39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40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34</v>
      </c>
      <c r="AL17" s="19"/>
      <c r="AM17" s="19"/>
      <c r="AN17" s="24" t="s">
        <v>35</v>
      </c>
      <c r="AO17" s="19"/>
      <c r="AP17" s="19"/>
      <c r="AQ17" s="19"/>
      <c r="AR17" s="17"/>
      <c r="BE17" s="28"/>
      <c r="BS17" s="14" t="s">
        <v>41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42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31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43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34</v>
      </c>
      <c r="AL20" s="19"/>
      <c r="AM20" s="19"/>
      <c r="AN20" s="24" t="s">
        <v>35</v>
      </c>
      <c r="AO20" s="19"/>
      <c r="AP20" s="19"/>
      <c r="AQ20" s="19"/>
      <c r="AR20" s="17"/>
      <c r="BE20" s="28"/>
      <c r="BS20" s="14" t="s">
        <v>41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4" t="s">
        <v>45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9"/>
      <c r="AQ25" s="19"/>
      <c r="AR25" s="17"/>
      <c r="BE25" s="28"/>
    </row>
    <row r="26" s="2" customFormat="1" ht="25.92" customHeight="1">
      <c r="A26" s="36"/>
      <c r="B26" s="37"/>
      <c r="C26" s="38"/>
      <c r="D26" s="39" t="s">
        <v>46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ROUND(AG54,1)</f>
        <v>0</v>
      </c>
      <c r="AL26" s="40"/>
      <c r="AM26" s="40"/>
      <c r="AN26" s="40"/>
      <c r="AO26" s="40"/>
      <c r="AP26" s="38"/>
      <c r="AQ26" s="38"/>
      <c r="AR26" s="42"/>
      <c r="BE26" s="28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8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49</v>
      </c>
      <c r="AL28" s="43"/>
      <c r="AM28" s="43"/>
      <c r="AN28" s="43"/>
      <c r="AO28" s="43"/>
      <c r="AP28" s="38"/>
      <c r="AQ28" s="38"/>
      <c r="AR28" s="42"/>
      <c r="BE28" s="28"/>
    </row>
    <row r="29" s="3" customFormat="1" ht="14.4" customHeight="1">
      <c r="A29" s="3"/>
      <c r="B29" s="44"/>
      <c r="C29" s="45"/>
      <c r="D29" s="29" t="s">
        <v>50</v>
      </c>
      <c r="E29" s="45"/>
      <c r="F29" s="29" t="s">
        <v>51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1)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1)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29" t="s">
        <v>52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1)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1)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29" t="s">
        <v>53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1)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29" t="s">
        <v>54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1)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29" t="s">
        <v>55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1)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57</v>
      </c>
      <c r="U35" s="52"/>
      <c r="V35" s="52"/>
      <c r="W35" s="52"/>
      <c r="X35" s="54" t="s">
        <v>58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0" t="s">
        <v>59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29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2021-10-02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Kanalizace ul. Ke Sportovištím, Kolín, Sendražice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29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Kolín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29" t="s">
        <v>24</v>
      </c>
      <c r="AJ47" s="38"/>
      <c r="AK47" s="38"/>
      <c r="AL47" s="38"/>
      <c r="AM47" s="70" t="str">
        <f>IF(AN8= "","",AN8)</f>
        <v>1. 10. 2021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40.05" customHeight="1">
      <c r="A49" s="36"/>
      <c r="B49" s="37"/>
      <c r="C49" s="29" t="s">
        <v>30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Kolín, Karlovo nám.78, 280 02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29" t="s">
        <v>38</v>
      </c>
      <c r="AJ49" s="38"/>
      <c r="AK49" s="38"/>
      <c r="AL49" s="38"/>
      <c r="AM49" s="71" t="str">
        <f>IF(E17="","",E17)</f>
        <v xml:space="preserve">LK PROJEKT s.r.o. ul.28.října 933/11, Čelákovice </v>
      </c>
      <c r="AN49" s="62"/>
      <c r="AO49" s="62"/>
      <c r="AP49" s="62"/>
      <c r="AQ49" s="38"/>
      <c r="AR49" s="42"/>
      <c r="AS49" s="72" t="s">
        <v>60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29" t="s">
        <v>36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29" t="s">
        <v>42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61</v>
      </c>
      <c r="D52" s="85"/>
      <c r="E52" s="85"/>
      <c r="F52" s="85"/>
      <c r="G52" s="85"/>
      <c r="H52" s="86"/>
      <c r="I52" s="87" t="s">
        <v>62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63</v>
      </c>
      <c r="AH52" s="85"/>
      <c r="AI52" s="85"/>
      <c r="AJ52" s="85"/>
      <c r="AK52" s="85"/>
      <c r="AL52" s="85"/>
      <c r="AM52" s="85"/>
      <c r="AN52" s="87" t="s">
        <v>64</v>
      </c>
      <c r="AO52" s="85"/>
      <c r="AP52" s="85"/>
      <c r="AQ52" s="89" t="s">
        <v>65</v>
      </c>
      <c r="AR52" s="42"/>
      <c r="AS52" s="90" t="s">
        <v>66</v>
      </c>
      <c r="AT52" s="91" t="s">
        <v>67</v>
      </c>
      <c r="AU52" s="91" t="s">
        <v>68</v>
      </c>
      <c r="AV52" s="91" t="s">
        <v>69</v>
      </c>
      <c r="AW52" s="91" t="s">
        <v>70</v>
      </c>
      <c r="AX52" s="91" t="s">
        <v>71</v>
      </c>
      <c r="AY52" s="91" t="s">
        <v>72</v>
      </c>
      <c r="AZ52" s="91" t="s">
        <v>73</v>
      </c>
      <c r="BA52" s="91" t="s">
        <v>74</v>
      </c>
      <c r="BB52" s="91" t="s">
        <v>75</v>
      </c>
      <c r="BC52" s="91" t="s">
        <v>76</v>
      </c>
      <c r="BD52" s="92" t="s">
        <v>77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ROUND(SUM(AG55:AG57),1)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35</v>
      </c>
      <c r="AR54" s="102"/>
      <c r="AS54" s="103">
        <f>ROUND(SUM(AS55:AS57),1)</f>
        <v>0</v>
      </c>
      <c r="AT54" s="104">
        <f>ROUND(SUM(AV54:AW54),1)</f>
        <v>0</v>
      </c>
      <c r="AU54" s="105">
        <f>ROUND(SUM(AU55:AU57),5)</f>
        <v>0</v>
      </c>
      <c r="AV54" s="104">
        <f>ROUND(AZ54*L29,1)</f>
        <v>0</v>
      </c>
      <c r="AW54" s="104">
        <f>ROUND(BA54*L30,1)</f>
        <v>0</v>
      </c>
      <c r="AX54" s="104">
        <f>ROUND(BB54*L29,1)</f>
        <v>0</v>
      </c>
      <c r="AY54" s="104">
        <f>ROUND(BC54*L30,1)</f>
        <v>0</v>
      </c>
      <c r="AZ54" s="104">
        <f>ROUND(SUM(AZ55:AZ57),1)</f>
        <v>0</v>
      </c>
      <c r="BA54" s="104">
        <f>ROUND(SUM(BA55:BA57),1)</f>
        <v>0</v>
      </c>
      <c r="BB54" s="104">
        <f>ROUND(SUM(BB55:BB57),1)</f>
        <v>0</v>
      </c>
      <c r="BC54" s="104">
        <f>ROUND(SUM(BC55:BC57),1)</f>
        <v>0</v>
      </c>
      <c r="BD54" s="106">
        <f>ROUND(SUM(BD55:BD57),1)</f>
        <v>0</v>
      </c>
      <c r="BE54" s="6"/>
      <c r="BS54" s="107" t="s">
        <v>79</v>
      </c>
      <c r="BT54" s="107" t="s">
        <v>80</v>
      </c>
      <c r="BU54" s="108" t="s">
        <v>81</v>
      </c>
      <c r="BV54" s="107" t="s">
        <v>82</v>
      </c>
      <c r="BW54" s="107" t="s">
        <v>5</v>
      </c>
      <c r="BX54" s="107" t="s">
        <v>83</v>
      </c>
      <c r="CL54" s="107" t="s">
        <v>19</v>
      </c>
    </row>
    <row r="55" s="7" customFormat="1" ht="16.5" customHeight="1">
      <c r="A55" s="109" t="s">
        <v>84</v>
      </c>
      <c r="B55" s="110"/>
      <c r="C55" s="111"/>
      <c r="D55" s="112" t="s">
        <v>85</v>
      </c>
      <c r="E55" s="112"/>
      <c r="F55" s="112"/>
      <c r="G55" s="112"/>
      <c r="H55" s="112"/>
      <c r="I55" s="113"/>
      <c r="J55" s="112" t="s">
        <v>86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01 - Podtlaková kanali...'!J30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87</v>
      </c>
      <c r="AR55" s="116"/>
      <c r="AS55" s="117">
        <v>0</v>
      </c>
      <c r="AT55" s="118">
        <f>ROUND(SUM(AV55:AW55),1)</f>
        <v>0</v>
      </c>
      <c r="AU55" s="119">
        <f>'SO 01 - Podtlaková kanali...'!P87</f>
        <v>0</v>
      </c>
      <c r="AV55" s="118">
        <f>'SO 01 - Podtlaková kanali...'!J33</f>
        <v>0</v>
      </c>
      <c r="AW55" s="118">
        <f>'SO 01 - Podtlaková kanali...'!J34</f>
        <v>0</v>
      </c>
      <c r="AX55" s="118">
        <f>'SO 01 - Podtlaková kanali...'!J35</f>
        <v>0</v>
      </c>
      <c r="AY55" s="118">
        <f>'SO 01 - Podtlaková kanali...'!J36</f>
        <v>0</v>
      </c>
      <c r="AZ55" s="118">
        <f>'SO 01 - Podtlaková kanali...'!F33</f>
        <v>0</v>
      </c>
      <c r="BA55" s="118">
        <f>'SO 01 - Podtlaková kanali...'!F34</f>
        <v>0</v>
      </c>
      <c r="BB55" s="118">
        <f>'SO 01 - Podtlaková kanali...'!F35</f>
        <v>0</v>
      </c>
      <c r="BC55" s="118">
        <f>'SO 01 - Podtlaková kanali...'!F36</f>
        <v>0</v>
      </c>
      <c r="BD55" s="120">
        <f>'SO 01 - Podtlaková kanali...'!F37</f>
        <v>0</v>
      </c>
      <c r="BE55" s="7"/>
      <c r="BT55" s="121" t="s">
        <v>88</v>
      </c>
      <c r="BV55" s="121" t="s">
        <v>82</v>
      </c>
      <c r="BW55" s="121" t="s">
        <v>89</v>
      </c>
      <c r="BX55" s="121" t="s">
        <v>5</v>
      </c>
      <c r="CL55" s="121" t="s">
        <v>19</v>
      </c>
      <c r="CM55" s="121" t="s">
        <v>90</v>
      </c>
    </row>
    <row r="56" s="7" customFormat="1" ht="16.5" customHeight="1">
      <c r="A56" s="109" t="s">
        <v>84</v>
      </c>
      <c r="B56" s="110"/>
      <c r="C56" s="111"/>
      <c r="D56" s="112" t="s">
        <v>91</v>
      </c>
      <c r="E56" s="112"/>
      <c r="F56" s="112"/>
      <c r="G56" s="112"/>
      <c r="H56" s="112"/>
      <c r="I56" s="113"/>
      <c r="J56" s="112" t="s">
        <v>92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02 - Kanalizační přípo...'!J30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87</v>
      </c>
      <c r="AR56" s="116"/>
      <c r="AS56" s="117">
        <v>0</v>
      </c>
      <c r="AT56" s="118">
        <f>ROUND(SUM(AV56:AW56),1)</f>
        <v>0</v>
      </c>
      <c r="AU56" s="119">
        <f>'SO 02 - Kanalizační přípo...'!P86</f>
        <v>0</v>
      </c>
      <c r="AV56" s="118">
        <f>'SO 02 - Kanalizační přípo...'!J33</f>
        <v>0</v>
      </c>
      <c r="AW56" s="118">
        <f>'SO 02 - Kanalizační přípo...'!J34</f>
        <v>0</v>
      </c>
      <c r="AX56" s="118">
        <f>'SO 02 - Kanalizační přípo...'!J35</f>
        <v>0</v>
      </c>
      <c r="AY56" s="118">
        <f>'SO 02 - Kanalizační přípo...'!J36</f>
        <v>0</v>
      </c>
      <c r="AZ56" s="118">
        <f>'SO 02 - Kanalizační přípo...'!F33</f>
        <v>0</v>
      </c>
      <c r="BA56" s="118">
        <f>'SO 02 - Kanalizační přípo...'!F34</f>
        <v>0</v>
      </c>
      <c r="BB56" s="118">
        <f>'SO 02 - Kanalizační přípo...'!F35</f>
        <v>0</v>
      </c>
      <c r="BC56" s="118">
        <f>'SO 02 - Kanalizační přípo...'!F36</f>
        <v>0</v>
      </c>
      <c r="BD56" s="120">
        <f>'SO 02 - Kanalizační přípo...'!F37</f>
        <v>0</v>
      </c>
      <c r="BE56" s="7"/>
      <c r="BT56" s="121" t="s">
        <v>88</v>
      </c>
      <c r="BV56" s="121" t="s">
        <v>82</v>
      </c>
      <c r="BW56" s="121" t="s">
        <v>93</v>
      </c>
      <c r="BX56" s="121" t="s">
        <v>5</v>
      </c>
      <c r="CL56" s="121" t="s">
        <v>19</v>
      </c>
      <c r="CM56" s="121" t="s">
        <v>90</v>
      </c>
    </row>
    <row r="57" s="7" customFormat="1" ht="16.5" customHeight="1">
      <c r="A57" s="109" t="s">
        <v>84</v>
      </c>
      <c r="B57" s="110"/>
      <c r="C57" s="111"/>
      <c r="D57" s="112" t="s">
        <v>94</v>
      </c>
      <c r="E57" s="112"/>
      <c r="F57" s="112"/>
      <c r="G57" s="112"/>
      <c r="H57" s="112"/>
      <c r="I57" s="113"/>
      <c r="J57" s="112" t="s">
        <v>95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'VRN - Vedlejší rozpočtové...'!J30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87</v>
      </c>
      <c r="AR57" s="116"/>
      <c r="AS57" s="122">
        <v>0</v>
      </c>
      <c r="AT57" s="123">
        <f>ROUND(SUM(AV57:AW57),1)</f>
        <v>0</v>
      </c>
      <c r="AU57" s="124">
        <f>'VRN - Vedlejší rozpočtové...'!P83</f>
        <v>0</v>
      </c>
      <c r="AV57" s="123">
        <f>'VRN - Vedlejší rozpočtové...'!J33</f>
        <v>0</v>
      </c>
      <c r="AW57" s="123">
        <f>'VRN - Vedlejší rozpočtové...'!J34</f>
        <v>0</v>
      </c>
      <c r="AX57" s="123">
        <f>'VRN - Vedlejší rozpočtové...'!J35</f>
        <v>0</v>
      </c>
      <c r="AY57" s="123">
        <f>'VRN - Vedlejší rozpočtové...'!J36</f>
        <v>0</v>
      </c>
      <c r="AZ57" s="123">
        <f>'VRN - Vedlejší rozpočtové...'!F33</f>
        <v>0</v>
      </c>
      <c r="BA57" s="123">
        <f>'VRN - Vedlejší rozpočtové...'!F34</f>
        <v>0</v>
      </c>
      <c r="BB57" s="123">
        <f>'VRN - Vedlejší rozpočtové...'!F35</f>
        <v>0</v>
      </c>
      <c r="BC57" s="123">
        <f>'VRN - Vedlejší rozpočtové...'!F36</f>
        <v>0</v>
      </c>
      <c r="BD57" s="125">
        <f>'VRN - Vedlejší rozpočtové...'!F37</f>
        <v>0</v>
      </c>
      <c r="BE57" s="7"/>
      <c r="BT57" s="121" t="s">
        <v>88</v>
      </c>
      <c r="BV57" s="121" t="s">
        <v>82</v>
      </c>
      <c r="BW57" s="121" t="s">
        <v>96</v>
      </c>
      <c r="BX57" s="121" t="s">
        <v>5</v>
      </c>
      <c r="CL57" s="121" t="s">
        <v>19</v>
      </c>
      <c r="CM57" s="121" t="s">
        <v>90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Aw5hF77DbBFSuy8yqXYgwhrcnB9eV6dbCnH87HuE8AN8YWPJNhl5tFU9UmMBq84ZG1i534CY8A67ojFvgs7Y/Q==" hashValue="fAmG/lrUPNjC/QjEA8AwKrpA7jnYT+wX+RaD/98ZhPYpvOvY+/Jj/+9MrlUzt+FfYW0uwsSaEOaOuP4qHiVb8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Podtlaková kanali...'!C2" display="/"/>
    <hyperlink ref="A56" location="'SO 02 - Kanalizační přípo...'!C2" display="/"/>
    <hyperlink ref="A5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hidden="1" s="1" customFormat="1" ht="24.96" customHeight="1">
      <c r="B4" s="17"/>
      <c r="D4" s="128" t="s">
        <v>97</v>
      </c>
      <c r="L4" s="17"/>
      <c r="M4" s="129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0" t="s">
        <v>16</v>
      </c>
      <c r="L6" s="17"/>
    </row>
    <row r="7" hidden="1" s="1" customFormat="1" ht="16.5" customHeight="1">
      <c r="B7" s="17"/>
      <c r="E7" s="131" t="str">
        <f>'Rekapitulace stavby'!K6</f>
        <v>Kanalizace ul. Ke Sportovištím, Kolín, Sendražice</v>
      </c>
      <c r="F7" s="130"/>
      <c r="G7" s="130"/>
      <c r="H7" s="130"/>
      <c r="L7" s="17"/>
    </row>
    <row r="8" hidden="1" s="2" customFormat="1" ht="12" customHeight="1">
      <c r="A8" s="36"/>
      <c r="B8" s="42"/>
      <c r="C8" s="36"/>
      <c r="D8" s="130" t="s">
        <v>98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99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35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22</v>
      </c>
      <c r="E12" s="36"/>
      <c r="F12" s="134" t="s">
        <v>23</v>
      </c>
      <c r="G12" s="36"/>
      <c r="H12" s="36"/>
      <c r="I12" s="130" t="s">
        <v>24</v>
      </c>
      <c r="J12" s="135" t="str">
        <f>'Rekapitulace stavby'!AN8</f>
        <v>1. 10. 2021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32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33</v>
      </c>
      <c r="F15" s="36"/>
      <c r="G15" s="36"/>
      <c r="H15" s="36"/>
      <c r="I15" s="130" t="s">
        <v>34</v>
      </c>
      <c r="J15" s="134" t="s">
        <v>35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36</v>
      </c>
      <c r="E17" s="36"/>
      <c r="F17" s="36"/>
      <c r="G17" s="36"/>
      <c r="H17" s="36"/>
      <c r="I17" s="130" t="s">
        <v>31</v>
      </c>
      <c r="J17" s="30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0" t="str">
        <f>'Rekapitulace stavby'!E14</f>
        <v>Vyplň údaj</v>
      </c>
      <c r="F18" s="134"/>
      <c r="G18" s="134"/>
      <c r="H18" s="134"/>
      <c r="I18" s="130" t="s">
        <v>34</v>
      </c>
      <c r="J18" s="30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38</v>
      </c>
      <c r="E20" s="36"/>
      <c r="F20" s="36"/>
      <c r="G20" s="36"/>
      <c r="H20" s="36"/>
      <c r="I20" s="130" t="s">
        <v>31</v>
      </c>
      <c r="J20" s="134" t="s">
        <v>39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40</v>
      </c>
      <c r="F21" s="36"/>
      <c r="G21" s="36"/>
      <c r="H21" s="36"/>
      <c r="I21" s="130" t="s">
        <v>34</v>
      </c>
      <c r="J21" s="134" t="s">
        <v>35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42</v>
      </c>
      <c r="E23" s="36"/>
      <c r="F23" s="36"/>
      <c r="G23" s="36"/>
      <c r="H23" s="36"/>
      <c r="I23" s="130" t="s">
        <v>31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34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44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71.25" customHeight="1">
      <c r="A27" s="136"/>
      <c r="B27" s="137"/>
      <c r="C27" s="136"/>
      <c r="D27" s="136"/>
      <c r="E27" s="138" t="s">
        <v>100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46</v>
      </c>
      <c r="E30" s="36"/>
      <c r="F30" s="36"/>
      <c r="G30" s="36"/>
      <c r="H30" s="36"/>
      <c r="I30" s="36"/>
      <c r="J30" s="142">
        <f>ROUND(J87, 1)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48</v>
      </c>
      <c r="G32" s="36"/>
      <c r="H32" s="36"/>
      <c r="I32" s="143" t="s">
        <v>47</v>
      </c>
      <c r="J32" s="143" t="s">
        <v>49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50</v>
      </c>
      <c r="E33" s="130" t="s">
        <v>51</v>
      </c>
      <c r="F33" s="145">
        <f>ROUND((SUM(BE87:BE257)),  1)</f>
        <v>0</v>
      </c>
      <c r="G33" s="36"/>
      <c r="H33" s="36"/>
      <c r="I33" s="146">
        <v>0.20999999999999999</v>
      </c>
      <c r="J33" s="145">
        <f>ROUND(((SUM(BE87:BE257))*I33),  1)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52</v>
      </c>
      <c r="F34" s="145">
        <f>ROUND((SUM(BF87:BF257)),  1)</f>
        <v>0</v>
      </c>
      <c r="G34" s="36"/>
      <c r="H34" s="36"/>
      <c r="I34" s="146">
        <v>0.14999999999999999</v>
      </c>
      <c r="J34" s="145">
        <f>ROUND(((SUM(BF87:BF257))*I34),  1)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53</v>
      </c>
      <c r="F35" s="145">
        <f>ROUND((SUM(BG87:BG257)),  1)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54</v>
      </c>
      <c r="F36" s="145">
        <f>ROUND((SUM(BH87:BH257)),  1)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55</v>
      </c>
      <c r="F37" s="145">
        <f>ROUND((SUM(BI87:BI257)),  1)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56</v>
      </c>
      <c r="E39" s="149"/>
      <c r="F39" s="149"/>
      <c r="G39" s="150" t="s">
        <v>57</v>
      </c>
      <c r="H39" s="151" t="s">
        <v>58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0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29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Kanalizace ul. Ke Sportovištím, Kolín, Sendražice</v>
      </c>
      <c r="F48" s="29"/>
      <c r="G48" s="29"/>
      <c r="H48" s="29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29" t="s">
        <v>98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01 - Podtlaková kanalizace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29" t="s">
        <v>22</v>
      </c>
      <c r="D52" s="38"/>
      <c r="E52" s="38"/>
      <c r="F52" s="24" t="str">
        <f>F12</f>
        <v>Kolín</v>
      </c>
      <c r="G52" s="38"/>
      <c r="H52" s="38"/>
      <c r="I52" s="29" t="s">
        <v>24</v>
      </c>
      <c r="J52" s="70" t="str">
        <f>IF(J12="","",J12)</f>
        <v>1. 10. 2021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29" t="s">
        <v>30</v>
      </c>
      <c r="D54" s="38"/>
      <c r="E54" s="38"/>
      <c r="F54" s="24" t="str">
        <f>E15</f>
        <v>Město Kolín, Karlovo nám.78, 280 02 Kolín</v>
      </c>
      <c r="G54" s="38"/>
      <c r="H54" s="38"/>
      <c r="I54" s="29" t="s">
        <v>38</v>
      </c>
      <c r="J54" s="34" t="str">
        <f>E21</f>
        <v xml:space="preserve">LK PROJEKT s.r.o. ul.28.října 933/11, Čelákovice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29" t="s">
        <v>36</v>
      </c>
      <c r="D55" s="38"/>
      <c r="E55" s="38"/>
      <c r="F55" s="24" t="str">
        <f>IF(E18="","",E18)</f>
        <v>Vyplň údaj</v>
      </c>
      <c r="G55" s="38"/>
      <c r="H55" s="38"/>
      <c r="I55" s="29" t="s">
        <v>42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78</v>
      </c>
      <c r="D59" s="38"/>
      <c r="E59" s="38"/>
      <c r="F59" s="38"/>
      <c r="G59" s="38"/>
      <c r="H59" s="38"/>
      <c r="I59" s="38"/>
      <c r="J59" s="100">
        <f>J87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4" t="s">
        <v>104</v>
      </c>
    </row>
    <row r="60" s="9" customFormat="1" ht="24.96" customHeight="1">
      <c r="A60" s="9"/>
      <c r="B60" s="163"/>
      <c r="C60" s="164"/>
      <c r="D60" s="165" t="s">
        <v>105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106</v>
      </c>
      <c r="E61" s="172"/>
      <c r="F61" s="172"/>
      <c r="G61" s="172"/>
      <c r="H61" s="172"/>
      <c r="I61" s="172"/>
      <c r="J61" s="173">
        <f>J89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107</v>
      </c>
      <c r="E62" s="172"/>
      <c r="F62" s="172"/>
      <c r="G62" s="172"/>
      <c r="H62" s="172"/>
      <c r="I62" s="172"/>
      <c r="J62" s="173">
        <f>J150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108</v>
      </c>
      <c r="E63" s="172"/>
      <c r="F63" s="172"/>
      <c r="G63" s="172"/>
      <c r="H63" s="172"/>
      <c r="I63" s="172"/>
      <c r="J63" s="173">
        <f>J157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J173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110</v>
      </c>
      <c r="E65" s="172"/>
      <c r="F65" s="172"/>
      <c r="G65" s="172"/>
      <c r="H65" s="172"/>
      <c r="I65" s="172"/>
      <c r="J65" s="173">
        <f>J186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111</v>
      </c>
      <c r="E66" s="172"/>
      <c r="F66" s="172"/>
      <c r="G66" s="172"/>
      <c r="H66" s="172"/>
      <c r="I66" s="172"/>
      <c r="J66" s="173">
        <f>J241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112</v>
      </c>
      <c r="E67" s="172"/>
      <c r="F67" s="172"/>
      <c r="G67" s="172"/>
      <c r="H67" s="172"/>
      <c r="I67" s="172"/>
      <c r="J67" s="173">
        <f>J251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0" t="s">
        <v>113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29" t="s">
        <v>16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58" t="str">
        <f>E7</f>
        <v>Kanalizace ul. Ke Sportovištím, Kolín, Sendražice</v>
      </c>
      <c r="F77" s="29"/>
      <c r="G77" s="29"/>
      <c r="H77" s="29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29" t="s">
        <v>98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E9</f>
        <v>SO 01 - Podtlaková kanalizace</v>
      </c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29" t="s">
        <v>22</v>
      </c>
      <c r="D81" s="38"/>
      <c r="E81" s="38"/>
      <c r="F81" s="24" t="str">
        <f>F12</f>
        <v>Kolín</v>
      </c>
      <c r="G81" s="38"/>
      <c r="H81" s="38"/>
      <c r="I81" s="29" t="s">
        <v>24</v>
      </c>
      <c r="J81" s="70" t="str">
        <f>IF(J12="","",J12)</f>
        <v>1. 10. 2021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29" t="s">
        <v>30</v>
      </c>
      <c r="D83" s="38"/>
      <c r="E83" s="38"/>
      <c r="F83" s="24" t="str">
        <f>E15</f>
        <v>Město Kolín, Karlovo nám.78, 280 02 Kolín</v>
      </c>
      <c r="G83" s="38"/>
      <c r="H83" s="38"/>
      <c r="I83" s="29" t="s">
        <v>38</v>
      </c>
      <c r="J83" s="34" t="str">
        <f>E21</f>
        <v xml:space="preserve">LK PROJEKT s.r.o. ul.28.října 933/11, Čelákovice 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29" t="s">
        <v>36</v>
      </c>
      <c r="D84" s="38"/>
      <c r="E84" s="38"/>
      <c r="F84" s="24" t="str">
        <f>IF(E18="","",E18)</f>
        <v>Vyplň údaj</v>
      </c>
      <c r="G84" s="38"/>
      <c r="H84" s="38"/>
      <c r="I84" s="29" t="s">
        <v>42</v>
      </c>
      <c r="J84" s="34" t="str">
        <f>E24</f>
        <v xml:space="preserve"> 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75"/>
      <c r="B86" s="176"/>
      <c r="C86" s="177" t="s">
        <v>114</v>
      </c>
      <c r="D86" s="178" t="s">
        <v>65</v>
      </c>
      <c r="E86" s="178" t="s">
        <v>61</v>
      </c>
      <c r="F86" s="178" t="s">
        <v>62</v>
      </c>
      <c r="G86" s="178" t="s">
        <v>115</v>
      </c>
      <c r="H86" s="178" t="s">
        <v>116</v>
      </c>
      <c r="I86" s="178" t="s">
        <v>117</v>
      </c>
      <c r="J86" s="178" t="s">
        <v>103</v>
      </c>
      <c r="K86" s="179" t="s">
        <v>118</v>
      </c>
      <c r="L86" s="180"/>
      <c r="M86" s="90" t="s">
        <v>35</v>
      </c>
      <c r="N86" s="91" t="s">
        <v>50</v>
      </c>
      <c r="O86" s="91" t="s">
        <v>119</v>
      </c>
      <c r="P86" s="91" t="s">
        <v>120</v>
      </c>
      <c r="Q86" s="91" t="s">
        <v>121</v>
      </c>
      <c r="R86" s="91" t="s">
        <v>122</v>
      </c>
      <c r="S86" s="91" t="s">
        <v>123</v>
      </c>
      <c r="T86" s="92" t="s">
        <v>124</v>
      </c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125</v>
      </c>
      <c r="D87" s="38"/>
      <c r="E87" s="38"/>
      <c r="F87" s="38"/>
      <c r="G87" s="38"/>
      <c r="H87" s="38"/>
      <c r="I87" s="38"/>
      <c r="J87" s="181">
        <f>BK87</f>
        <v>0</v>
      </c>
      <c r="K87" s="38"/>
      <c r="L87" s="42"/>
      <c r="M87" s="93"/>
      <c r="N87" s="182"/>
      <c r="O87" s="94"/>
      <c r="P87" s="183">
        <f>P88</f>
        <v>0</v>
      </c>
      <c r="Q87" s="94"/>
      <c r="R87" s="183">
        <f>R88</f>
        <v>1.2049001000000001</v>
      </c>
      <c r="S87" s="94"/>
      <c r="T87" s="184">
        <f>T88</f>
        <v>6.5496000000000008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4" t="s">
        <v>79</v>
      </c>
      <c r="AU87" s="14" t="s">
        <v>104</v>
      </c>
      <c r="BK87" s="185">
        <f>BK88</f>
        <v>0</v>
      </c>
    </row>
    <row r="88" s="12" customFormat="1" ht="25.92" customHeight="1">
      <c r="A88" s="12"/>
      <c r="B88" s="186"/>
      <c r="C88" s="187"/>
      <c r="D88" s="188" t="s">
        <v>79</v>
      </c>
      <c r="E88" s="189" t="s">
        <v>126</v>
      </c>
      <c r="F88" s="189" t="s">
        <v>127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P89+P150+P157+P173+P186+P241+P251</f>
        <v>0</v>
      </c>
      <c r="Q88" s="194"/>
      <c r="R88" s="195">
        <f>R89+R150+R157+R173+R186+R241+R251</f>
        <v>1.2049001000000001</v>
      </c>
      <c r="S88" s="194"/>
      <c r="T88" s="196">
        <f>T89+T150+T157+T173+T186+T241+T251</f>
        <v>6.5496000000000008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88</v>
      </c>
      <c r="AT88" s="198" t="s">
        <v>79</v>
      </c>
      <c r="AU88" s="198" t="s">
        <v>80</v>
      </c>
      <c r="AY88" s="197" t="s">
        <v>128</v>
      </c>
      <c r="BK88" s="199">
        <f>BK89+BK150+BK157+BK173+BK186+BK241+BK251</f>
        <v>0</v>
      </c>
    </row>
    <row r="89" s="12" customFormat="1" ht="22.8" customHeight="1">
      <c r="A89" s="12"/>
      <c r="B89" s="186"/>
      <c r="C89" s="187"/>
      <c r="D89" s="188" t="s">
        <v>79</v>
      </c>
      <c r="E89" s="200" t="s">
        <v>88</v>
      </c>
      <c r="F89" s="200" t="s">
        <v>129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SUM(P90:P149)</f>
        <v>0</v>
      </c>
      <c r="Q89" s="194"/>
      <c r="R89" s="195">
        <f>SUM(R90:R149)</f>
        <v>0.19968840000000002</v>
      </c>
      <c r="S89" s="194"/>
      <c r="T89" s="196">
        <f>SUM(T90:T149)</f>
        <v>6.5496000000000008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88</v>
      </c>
      <c r="AT89" s="198" t="s">
        <v>79</v>
      </c>
      <c r="AU89" s="198" t="s">
        <v>88</v>
      </c>
      <c r="AY89" s="197" t="s">
        <v>128</v>
      </c>
      <c r="BK89" s="199">
        <f>SUM(BK90:BK149)</f>
        <v>0</v>
      </c>
    </row>
    <row r="90" s="2" customFormat="1" ht="24.15" customHeight="1">
      <c r="A90" s="36"/>
      <c r="B90" s="37"/>
      <c r="C90" s="202" t="s">
        <v>88</v>
      </c>
      <c r="D90" s="202" t="s">
        <v>130</v>
      </c>
      <c r="E90" s="203" t="s">
        <v>131</v>
      </c>
      <c r="F90" s="204" t="s">
        <v>132</v>
      </c>
      <c r="G90" s="205" t="s">
        <v>133</v>
      </c>
      <c r="H90" s="206">
        <v>8.9600000000000009</v>
      </c>
      <c r="I90" s="207"/>
      <c r="J90" s="208">
        <f>ROUND(I90*H90,1)</f>
        <v>0</v>
      </c>
      <c r="K90" s="204" t="s">
        <v>134</v>
      </c>
      <c r="L90" s="42"/>
      <c r="M90" s="209" t="s">
        <v>35</v>
      </c>
      <c r="N90" s="210" t="s">
        <v>51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0.28999999999999998</v>
      </c>
      <c r="T90" s="212">
        <f>S90*H90</f>
        <v>2.5984000000000003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135</v>
      </c>
      <c r="AT90" s="213" t="s">
        <v>130</v>
      </c>
      <c r="AU90" s="213" t="s">
        <v>90</v>
      </c>
      <c r="AY90" s="14" t="s">
        <v>128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88</v>
      </c>
      <c r="BK90" s="214">
        <f>ROUND(I90*H90,1)</f>
        <v>0</v>
      </c>
      <c r="BL90" s="14" t="s">
        <v>135</v>
      </c>
      <c r="BM90" s="213" t="s">
        <v>136</v>
      </c>
    </row>
    <row r="91" s="2" customFormat="1">
      <c r="A91" s="36"/>
      <c r="B91" s="37"/>
      <c r="C91" s="38"/>
      <c r="D91" s="215" t="s">
        <v>137</v>
      </c>
      <c r="E91" s="38"/>
      <c r="F91" s="216" t="s">
        <v>138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4" t="s">
        <v>137</v>
      </c>
      <c r="AU91" s="14" t="s">
        <v>90</v>
      </c>
    </row>
    <row r="92" s="2" customFormat="1">
      <c r="A92" s="36"/>
      <c r="B92" s="37"/>
      <c r="C92" s="38"/>
      <c r="D92" s="220" t="s">
        <v>139</v>
      </c>
      <c r="E92" s="38"/>
      <c r="F92" s="221" t="s">
        <v>140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4" t="s">
        <v>139</v>
      </c>
      <c r="AU92" s="14" t="s">
        <v>90</v>
      </c>
    </row>
    <row r="93" s="2" customFormat="1" ht="24.15" customHeight="1">
      <c r="A93" s="36"/>
      <c r="B93" s="37"/>
      <c r="C93" s="202" t="s">
        <v>90</v>
      </c>
      <c r="D93" s="202" t="s">
        <v>130</v>
      </c>
      <c r="E93" s="203" t="s">
        <v>141</v>
      </c>
      <c r="F93" s="204" t="s">
        <v>142</v>
      </c>
      <c r="G93" s="205" t="s">
        <v>133</v>
      </c>
      <c r="H93" s="206">
        <v>4.5</v>
      </c>
      <c r="I93" s="207"/>
      <c r="J93" s="208">
        <f>ROUND(I93*H93,1)</f>
        <v>0</v>
      </c>
      <c r="K93" s="204" t="s">
        <v>134</v>
      </c>
      <c r="L93" s="42"/>
      <c r="M93" s="209" t="s">
        <v>35</v>
      </c>
      <c r="N93" s="210" t="s">
        <v>51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0.44</v>
      </c>
      <c r="T93" s="212">
        <f>S93*H93</f>
        <v>1.98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135</v>
      </c>
      <c r="AT93" s="213" t="s">
        <v>130</v>
      </c>
      <c r="AU93" s="213" t="s">
        <v>90</v>
      </c>
      <c r="AY93" s="14" t="s">
        <v>128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88</v>
      </c>
      <c r="BK93" s="214">
        <f>ROUND(I93*H93,1)</f>
        <v>0</v>
      </c>
      <c r="BL93" s="14" t="s">
        <v>135</v>
      </c>
      <c r="BM93" s="213" t="s">
        <v>143</v>
      </c>
    </row>
    <row r="94" s="2" customFormat="1">
      <c r="A94" s="36"/>
      <c r="B94" s="37"/>
      <c r="C94" s="38"/>
      <c r="D94" s="215" t="s">
        <v>137</v>
      </c>
      <c r="E94" s="38"/>
      <c r="F94" s="216" t="s">
        <v>144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4" t="s">
        <v>137</v>
      </c>
      <c r="AU94" s="14" t="s">
        <v>90</v>
      </c>
    </row>
    <row r="95" s="2" customFormat="1">
      <c r="A95" s="36"/>
      <c r="B95" s="37"/>
      <c r="C95" s="38"/>
      <c r="D95" s="220" t="s">
        <v>139</v>
      </c>
      <c r="E95" s="38"/>
      <c r="F95" s="221" t="s">
        <v>145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4" t="s">
        <v>139</v>
      </c>
      <c r="AU95" s="14" t="s">
        <v>90</v>
      </c>
    </row>
    <row r="96" s="2" customFormat="1" ht="24.15" customHeight="1">
      <c r="A96" s="36"/>
      <c r="B96" s="37"/>
      <c r="C96" s="202" t="s">
        <v>146</v>
      </c>
      <c r="D96" s="202" t="s">
        <v>130</v>
      </c>
      <c r="E96" s="203" t="s">
        <v>147</v>
      </c>
      <c r="F96" s="204" t="s">
        <v>148</v>
      </c>
      <c r="G96" s="205" t="s">
        <v>133</v>
      </c>
      <c r="H96" s="206">
        <v>8.9600000000000009</v>
      </c>
      <c r="I96" s="207"/>
      <c r="J96" s="208">
        <f>ROUND(I96*H96,1)</f>
        <v>0</v>
      </c>
      <c r="K96" s="204" t="s">
        <v>134</v>
      </c>
      <c r="L96" s="42"/>
      <c r="M96" s="209" t="s">
        <v>35</v>
      </c>
      <c r="N96" s="210" t="s">
        <v>51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0.22</v>
      </c>
      <c r="T96" s="212">
        <f>S96*H96</f>
        <v>1.9712000000000003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135</v>
      </c>
      <c r="AT96" s="213" t="s">
        <v>130</v>
      </c>
      <c r="AU96" s="213" t="s">
        <v>90</v>
      </c>
      <c r="AY96" s="14" t="s">
        <v>128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88</v>
      </c>
      <c r="BK96" s="214">
        <f>ROUND(I96*H96,1)</f>
        <v>0</v>
      </c>
      <c r="BL96" s="14" t="s">
        <v>135</v>
      </c>
      <c r="BM96" s="213" t="s">
        <v>149</v>
      </c>
    </row>
    <row r="97" s="2" customFormat="1">
      <c r="A97" s="36"/>
      <c r="B97" s="37"/>
      <c r="C97" s="38"/>
      <c r="D97" s="215" t="s">
        <v>137</v>
      </c>
      <c r="E97" s="38"/>
      <c r="F97" s="216" t="s">
        <v>150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4" t="s">
        <v>137</v>
      </c>
      <c r="AU97" s="14" t="s">
        <v>90</v>
      </c>
    </row>
    <row r="98" s="2" customFormat="1">
      <c r="A98" s="36"/>
      <c r="B98" s="37"/>
      <c r="C98" s="38"/>
      <c r="D98" s="220" t="s">
        <v>139</v>
      </c>
      <c r="E98" s="38"/>
      <c r="F98" s="221" t="s">
        <v>151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4" t="s">
        <v>139</v>
      </c>
      <c r="AU98" s="14" t="s">
        <v>90</v>
      </c>
    </row>
    <row r="99" s="2" customFormat="1" ht="24.15" customHeight="1">
      <c r="A99" s="36"/>
      <c r="B99" s="37"/>
      <c r="C99" s="202" t="s">
        <v>135</v>
      </c>
      <c r="D99" s="202" t="s">
        <v>130</v>
      </c>
      <c r="E99" s="203" t="s">
        <v>152</v>
      </c>
      <c r="F99" s="204" t="s">
        <v>153</v>
      </c>
      <c r="G99" s="205" t="s">
        <v>154</v>
      </c>
      <c r="H99" s="206">
        <v>20</v>
      </c>
      <c r="I99" s="207"/>
      <c r="J99" s="208">
        <f>ROUND(I99*H99,1)</f>
        <v>0</v>
      </c>
      <c r="K99" s="204" t="s">
        <v>134</v>
      </c>
      <c r="L99" s="42"/>
      <c r="M99" s="209" t="s">
        <v>35</v>
      </c>
      <c r="N99" s="210" t="s">
        <v>51</v>
      </c>
      <c r="O99" s="82"/>
      <c r="P99" s="211">
        <f>O99*H99</f>
        <v>0</v>
      </c>
      <c r="Q99" s="211">
        <v>3.0000000000000001E-05</v>
      </c>
      <c r="R99" s="211">
        <f>Q99*H99</f>
        <v>0.00060000000000000006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135</v>
      </c>
      <c r="AT99" s="213" t="s">
        <v>130</v>
      </c>
      <c r="AU99" s="213" t="s">
        <v>90</v>
      </c>
      <c r="AY99" s="14" t="s">
        <v>128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88</v>
      </c>
      <c r="BK99" s="214">
        <f>ROUND(I99*H99,1)</f>
        <v>0</v>
      </c>
      <c r="BL99" s="14" t="s">
        <v>135</v>
      </c>
      <c r="BM99" s="213" t="s">
        <v>155</v>
      </c>
    </row>
    <row r="100" s="2" customFormat="1">
      <c r="A100" s="36"/>
      <c r="B100" s="37"/>
      <c r="C100" s="38"/>
      <c r="D100" s="215" t="s">
        <v>137</v>
      </c>
      <c r="E100" s="38"/>
      <c r="F100" s="216" t="s">
        <v>156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4" t="s">
        <v>137</v>
      </c>
      <c r="AU100" s="14" t="s">
        <v>90</v>
      </c>
    </row>
    <row r="101" s="2" customFormat="1">
      <c r="A101" s="36"/>
      <c r="B101" s="37"/>
      <c r="C101" s="38"/>
      <c r="D101" s="220" t="s">
        <v>139</v>
      </c>
      <c r="E101" s="38"/>
      <c r="F101" s="221" t="s">
        <v>157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4" t="s">
        <v>139</v>
      </c>
      <c r="AU101" s="14" t="s">
        <v>90</v>
      </c>
    </row>
    <row r="102" s="2" customFormat="1" ht="24.15" customHeight="1">
      <c r="A102" s="36"/>
      <c r="B102" s="37"/>
      <c r="C102" s="202" t="s">
        <v>158</v>
      </c>
      <c r="D102" s="202" t="s">
        <v>130</v>
      </c>
      <c r="E102" s="203" t="s">
        <v>159</v>
      </c>
      <c r="F102" s="204" t="s">
        <v>160</v>
      </c>
      <c r="G102" s="205" t="s">
        <v>161</v>
      </c>
      <c r="H102" s="206">
        <v>2</v>
      </c>
      <c r="I102" s="207"/>
      <c r="J102" s="208">
        <f>ROUND(I102*H102,1)</f>
        <v>0</v>
      </c>
      <c r="K102" s="204" t="s">
        <v>134</v>
      </c>
      <c r="L102" s="42"/>
      <c r="M102" s="209" t="s">
        <v>35</v>
      </c>
      <c r="N102" s="210" t="s">
        <v>51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135</v>
      </c>
      <c r="AT102" s="213" t="s">
        <v>130</v>
      </c>
      <c r="AU102" s="213" t="s">
        <v>90</v>
      </c>
      <c r="AY102" s="14" t="s">
        <v>128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88</v>
      </c>
      <c r="BK102" s="214">
        <f>ROUND(I102*H102,1)</f>
        <v>0</v>
      </c>
      <c r="BL102" s="14" t="s">
        <v>135</v>
      </c>
      <c r="BM102" s="213" t="s">
        <v>162</v>
      </c>
    </row>
    <row r="103" s="2" customFormat="1">
      <c r="A103" s="36"/>
      <c r="B103" s="37"/>
      <c r="C103" s="38"/>
      <c r="D103" s="215" t="s">
        <v>137</v>
      </c>
      <c r="E103" s="38"/>
      <c r="F103" s="216" t="s">
        <v>163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4" t="s">
        <v>137</v>
      </c>
      <c r="AU103" s="14" t="s">
        <v>90</v>
      </c>
    </row>
    <row r="104" s="2" customFormat="1">
      <c r="A104" s="36"/>
      <c r="B104" s="37"/>
      <c r="C104" s="38"/>
      <c r="D104" s="220" t="s">
        <v>139</v>
      </c>
      <c r="E104" s="38"/>
      <c r="F104" s="221" t="s">
        <v>164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4" t="s">
        <v>139</v>
      </c>
      <c r="AU104" s="14" t="s">
        <v>90</v>
      </c>
    </row>
    <row r="105" s="2" customFormat="1" ht="16.5" customHeight="1">
      <c r="A105" s="36"/>
      <c r="B105" s="37"/>
      <c r="C105" s="202" t="s">
        <v>165</v>
      </c>
      <c r="D105" s="202" t="s">
        <v>130</v>
      </c>
      <c r="E105" s="203" t="s">
        <v>166</v>
      </c>
      <c r="F105" s="204" t="s">
        <v>167</v>
      </c>
      <c r="G105" s="205" t="s">
        <v>168</v>
      </c>
      <c r="H105" s="206">
        <v>4.4000000000000004</v>
      </c>
      <c r="I105" s="207"/>
      <c r="J105" s="208">
        <f>ROUND(I105*H105,1)</f>
        <v>0</v>
      </c>
      <c r="K105" s="204" t="s">
        <v>134</v>
      </c>
      <c r="L105" s="42"/>
      <c r="M105" s="209" t="s">
        <v>35</v>
      </c>
      <c r="N105" s="210" t="s">
        <v>51</v>
      </c>
      <c r="O105" s="82"/>
      <c r="P105" s="211">
        <f>O105*H105</f>
        <v>0</v>
      </c>
      <c r="Q105" s="211">
        <v>0.036900000000000002</v>
      </c>
      <c r="R105" s="211">
        <f>Q105*H105</f>
        <v>0.16236000000000003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135</v>
      </c>
      <c r="AT105" s="213" t="s">
        <v>130</v>
      </c>
      <c r="AU105" s="213" t="s">
        <v>90</v>
      </c>
      <c r="AY105" s="14" t="s">
        <v>128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88</v>
      </c>
      <c r="BK105" s="214">
        <f>ROUND(I105*H105,1)</f>
        <v>0</v>
      </c>
      <c r="BL105" s="14" t="s">
        <v>135</v>
      </c>
      <c r="BM105" s="213" t="s">
        <v>169</v>
      </c>
    </row>
    <row r="106" s="2" customFormat="1">
      <c r="A106" s="36"/>
      <c r="B106" s="37"/>
      <c r="C106" s="38"/>
      <c r="D106" s="215" t="s">
        <v>137</v>
      </c>
      <c r="E106" s="38"/>
      <c r="F106" s="216" t="s">
        <v>170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4" t="s">
        <v>137</v>
      </c>
      <c r="AU106" s="14" t="s">
        <v>90</v>
      </c>
    </row>
    <row r="107" s="2" customFormat="1">
      <c r="A107" s="36"/>
      <c r="B107" s="37"/>
      <c r="C107" s="38"/>
      <c r="D107" s="220" t="s">
        <v>139</v>
      </c>
      <c r="E107" s="38"/>
      <c r="F107" s="221" t="s">
        <v>171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4" t="s">
        <v>139</v>
      </c>
      <c r="AU107" s="14" t="s">
        <v>90</v>
      </c>
    </row>
    <row r="108" s="2" customFormat="1" ht="33" customHeight="1">
      <c r="A108" s="36"/>
      <c r="B108" s="37"/>
      <c r="C108" s="202" t="s">
        <v>172</v>
      </c>
      <c r="D108" s="202" t="s">
        <v>130</v>
      </c>
      <c r="E108" s="203" t="s">
        <v>173</v>
      </c>
      <c r="F108" s="204" t="s">
        <v>174</v>
      </c>
      <c r="G108" s="205" t="s">
        <v>168</v>
      </c>
      <c r="H108" s="206">
        <v>27.899999999999999</v>
      </c>
      <c r="I108" s="207"/>
      <c r="J108" s="208">
        <f>ROUND(I108*H108,1)</f>
        <v>0</v>
      </c>
      <c r="K108" s="204" t="s">
        <v>134</v>
      </c>
      <c r="L108" s="42"/>
      <c r="M108" s="209" t="s">
        <v>35</v>
      </c>
      <c r="N108" s="210" t="s">
        <v>51</v>
      </c>
      <c r="O108" s="82"/>
      <c r="P108" s="211">
        <f>O108*H108</f>
        <v>0</v>
      </c>
      <c r="Q108" s="211">
        <v>0.00029999999999999997</v>
      </c>
      <c r="R108" s="211">
        <f>Q108*H108</f>
        <v>0.008369999999999999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135</v>
      </c>
      <c r="AT108" s="213" t="s">
        <v>130</v>
      </c>
      <c r="AU108" s="213" t="s">
        <v>90</v>
      </c>
      <c r="AY108" s="14" t="s">
        <v>128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88</v>
      </c>
      <c r="BK108" s="214">
        <f>ROUND(I108*H108,1)</f>
        <v>0</v>
      </c>
      <c r="BL108" s="14" t="s">
        <v>135</v>
      </c>
      <c r="BM108" s="213" t="s">
        <v>175</v>
      </c>
    </row>
    <row r="109" s="2" customFormat="1">
      <c r="A109" s="36"/>
      <c r="B109" s="37"/>
      <c r="C109" s="38"/>
      <c r="D109" s="215" t="s">
        <v>137</v>
      </c>
      <c r="E109" s="38"/>
      <c r="F109" s="216" t="s">
        <v>176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4" t="s">
        <v>137</v>
      </c>
      <c r="AU109" s="14" t="s">
        <v>90</v>
      </c>
    </row>
    <row r="110" s="2" customFormat="1">
      <c r="A110" s="36"/>
      <c r="B110" s="37"/>
      <c r="C110" s="38"/>
      <c r="D110" s="220" t="s">
        <v>139</v>
      </c>
      <c r="E110" s="38"/>
      <c r="F110" s="221" t="s">
        <v>177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4" t="s">
        <v>139</v>
      </c>
      <c r="AU110" s="14" t="s">
        <v>90</v>
      </c>
    </row>
    <row r="111" s="2" customFormat="1" ht="33" customHeight="1">
      <c r="A111" s="36"/>
      <c r="B111" s="37"/>
      <c r="C111" s="202" t="s">
        <v>178</v>
      </c>
      <c r="D111" s="202" t="s">
        <v>130</v>
      </c>
      <c r="E111" s="203" t="s">
        <v>179</v>
      </c>
      <c r="F111" s="204" t="s">
        <v>180</v>
      </c>
      <c r="G111" s="205" t="s">
        <v>168</v>
      </c>
      <c r="H111" s="206">
        <v>27.899999999999999</v>
      </c>
      <c r="I111" s="207"/>
      <c r="J111" s="208">
        <f>ROUND(I111*H111,1)</f>
        <v>0</v>
      </c>
      <c r="K111" s="204" t="s">
        <v>134</v>
      </c>
      <c r="L111" s="42"/>
      <c r="M111" s="209" t="s">
        <v>35</v>
      </c>
      <c r="N111" s="210" t="s">
        <v>51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135</v>
      </c>
      <c r="AT111" s="213" t="s">
        <v>130</v>
      </c>
      <c r="AU111" s="213" t="s">
        <v>90</v>
      </c>
      <c r="AY111" s="14" t="s">
        <v>128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88</v>
      </c>
      <c r="BK111" s="214">
        <f>ROUND(I111*H111,1)</f>
        <v>0</v>
      </c>
      <c r="BL111" s="14" t="s">
        <v>135</v>
      </c>
      <c r="BM111" s="213" t="s">
        <v>181</v>
      </c>
    </row>
    <row r="112" s="2" customFormat="1">
      <c r="A112" s="36"/>
      <c r="B112" s="37"/>
      <c r="C112" s="38"/>
      <c r="D112" s="215" t="s">
        <v>137</v>
      </c>
      <c r="E112" s="38"/>
      <c r="F112" s="216" t="s">
        <v>182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4" t="s">
        <v>137</v>
      </c>
      <c r="AU112" s="14" t="s">
        <v>90</v>
      </c>
    </row>
    <row r="113" s="2" customFormat="1">
      <c r="A113" s="36"/>
      <c r="B113" s="37"/>
      <c r="C113" s="38"/>
      <c r="D113" s="220" t="s">
        <v>139</v>
      </c>
      <c r="E113" s="38"/>
      <c r="F113" s="221" t="s">
        <v>183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4" t="s">
        <v>139</v>
      </c>
      <c r="AU113" s="14" t="s">
        <v>90</v>
      </c>
    </row>
    <row r="114" s="2" customFormat="1" ht="24.15" customHeight="1">
      <c r="A114" s="36"/>
      <c r="B114" s="37"/>
      <c r="C114" s="202" t="s">
        <v>184</v>
      </c>
      <c r="D114" s="202" t="s">
        <v>130</v>
      </c>
      <c r="E114" s="203" t="s">
        <v>185</v>
      </c>
      <c r="F114" s="204" t="s">
        <v>186</v>
      </c>
      <c r="G114" s="205" t="s">
        <v>187</v>
      </c>
      <c r="H114" s="206">
        <v>15.75</v>
      </c>
      <c r="I114" s="207"/>
      <c r="J114" s="208">
        <f>ROUND(I114*H114,1)</f>
        <v>0</v>
      </c>
      <c r="K114" s="204" t="s">
        <v>134</v>
      </c>
      <c r="L114" s="42"/>
      <c r="M114" s="209" t="s">
        <v>35</v>
      </c>
      <c r="N114" s="210" t="s">
        <v>51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135</v>
      </c>
      <c r="AT114" s="213" t="s">
        <v>130</v>
      </c>
      <c r="AU114" s="213" t="s">
        <v>90</v>
      </c>
      <c r="AY114" s="14" t="s">
        <v>128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88</v>
      </c>
      <c r="BK114" s="214">
        <f>ROUND(I114*H114,1)</f>
        <v>0</v>
      </c>
      <c r="BL114" s="14" t="s">
        <v>135</v>
      </c>
      <c r="BM114" s="213" t="s">
        <v>188</v>
      </c>
    </row>
    <row r="115" s="2" customFormat="1">
      <c r="A115" s="36"/>
      <c r="B115" s="37"/>
      <c r="C115" s="38"/>
      <c r="D115" s="215" t="s">
        <v>137</v>
      </c>
      <c r="E115" s="38"/>
      <c r="F115" s="216" t="s">
        <v>189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4" t="s">
        <v>137</v>
      </c>
      <c r="AU115" s="14" t="s">
        <v>90</v>
      </c>
    </row>
    <row r="116" s="2" customFormat="1">
      <c r="A116" s="36"/>
      <c r="B116" s="37"/>
      <c r="C116" s="38"/>
      <c r="D116" s="220" t="s">
        <v>139</v>
      </c>
      <c r="E116" s="38"/>
      <c r="F116" s="221" t="s">
        <v>190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4" t="s">
        <v>139</v>
      </c>
      <c r="AU116" s="14" t="s">
        <v>90</v>
      </c>
    </row>
    <row r="117" s="2" customFormat="1" ht="33" customHeight="1">
      <c r="A117" s="36"/>
      <c r="B117" s="37"/>
      <c r="C117" s="202" t="s">
        <v>191</v>
      </c>
      <c r="D117" s="202" t="s">
        <v>130</v>
      </c>
      <c r="E117" s="203" t="s">
        <v>192</v>
      </c>
      <c r="F117" s="204" t="s">
        <v>193</v>
      </c>
      <c r="G117" s="205" t="s">
        <v>187</v>
      </c>
      <c r="H117" s="206">
        <v>17.501000000000001</v>
      </c>
      <c r="I117" s="207"/>
      <c r="J117" s="208">
        <f>ROUND(I117*H117,1)</f>
        <v>0</v>
      </c>
      <c r="K117" s="204" t="s">
        <v>134</v>
      </c>
      <c r="L117" s="42"/>
      <c r="M117" s="209" t="s">
        <v>35</v>
      </c>
      <c r="N117" s="210" t="s">
        <v>51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135</v>
      </c>
      <c r="AT117" s="213" t="s">
        <v>130</v>
      </c>
      <c r="AU117" s="213" t="s">
        <v>90</v>
      </c>
      <c r="AY117" s="14" t="s">
        <v>128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88</v>
      </c>
      <c r="BK117" s="214">
        <f>ROUND(I117*H117,1)</f>
        <v>0</v>
      </c>
      <c r="BL117" s="14" t="s">
        <v>135</v>
      </c>
      <c r="BM117" s="213" t="s">
        <v>194</v>
      </c>
    </row>
    <row r="118" s="2" customFormat="1">
      <c r="A118" s="36"/>
      <c r="B118" s="37"/>
      <c r="C118" s="38"/>
      <c r="D118" s="215" t="s">
        <v>137</v>
      </c>
      <c r="E118" s="38"/>
      <c r="F118" s="216" t="s">
        <v>195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4" t="s">
        <v>137</v>
      </c>
      <c r="AU118" s="14" t="s">
        <v>90</v>
      </c>
    </row>
    <row r="119" s="2" customFormat="1">
      <c r="A119" s="36"/>
      <c r="B119" s="37"/>
      <c r="C119" s="38"/>
      <c r="D119" s="220" t="s">
        <v>139</v>
      </c>
      <c r="E119" s="38"/>
      <c r="F119" s="221" t="s">
        <v>196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4" t="s">
        <v>139</v>
      </c>
      <c r="AU119" s="14" t="s">
        <v>90</v>
      </c>
    </row>
    <row r="120" s="2" customFormat="1" ht="21.75" customHeight="1">
      <c r="A120" s="36"/>
      <c r="B120" s="37"/>
      <c r="C120" s="202" t="s">
        <v>197</v>
      </c>
      <c r="D120" s="202" t="s">
        <v>130</v>
      </c>
      <c r="E120" s="203" t="s">
        <v>198</v>
      </c>
      <c r="F120" s="204" t="s">
        <v>199</v>
      </c>
      <c r="G120" s="205" t="s">
        <v>133</v>
      </c>
      <c r="H120" s="206">
        <v>33.759999999999998</v>
      </c>
      <c r="I120" s="207"/>
      <c r="J120" s="208">
        <f>ROUND(I120*H120,1)</f>
        <v>0</v>
      </c>
      <c r="K120" s="204" t="s">
        <v>134</v>
      </c>
      <c r="L120" s="42"/>
      <c r="M120" s="209" t="s">
        <v>35</v>
      </c>
      <c r="N120" s="210" t="s">
        <v>51</v>
      </c>
      <c r="O120" s="82"/>
      <c r="P120" s="211">
        <f>O120*H120</f>
        <v>0</v>
      </c>
      <c r="Q120" s="211">
        <v>0.00084000000000000003</v>
      </c>
      <c r="R120" s="211">
        <f>Q120*H120</f>
        <v>0.028358399999999999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135</v>
      </c>
      <c r="AT120" s="213" t="s">
        <v>130</v>
      </c>
      <c r="AU120" s="213" t="s">
        <v>90</v>
      </c>
      <c r="AY120" s="14" t="s">
        <v>128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4" t="s">
        <v>88</v>
      </c>
      <c r="BK120" s="214">
        <f>ROUND(I120*H120,1)</f>
        <v>0</v>
      </c>
      <c r="BL120" s="14" t="s">
        <v>135</v>
      </c>
      <c r="BM120" s="213" t="s">
        <v>200</v>
      </c>
    </row>
    <row r="121" s="2" customFormat="1">
      <c r="A121" s="36"/>
      <c r="B121" s="37"/>
      <c r="C121" s="38"/>
      <c r="D121" s="215" t="s">
        <v>137</v>
      </c>
      <c r="E121" s="38"/>
      <c r="F121" s="216" t="s">
        <v>201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4" t="s">
        <v>137</v>
      </c>
      <c r="AU121" s="14" t="s">
        <v>90</v>
      </c>
    </row>
    <row r="122" s="2" customFormat="1">
      <c r="A122" s="36"/>
      <c r="B122" s="37"/>
      <c r="C122" s="38"/>
      <c r="D122" s="220" t="s">
        <v>139</v>
      </c>
      <c r="E122" s="38"/>
      <c r="F122" s="221" t="s">
        <v>202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4" t="s">
        <v>139</v>
      </c>
      <c r="AU122" s="14" t="s">
        <v>90</v>
      </c>
    </row>
    <row r="123" s="2" customFormat="1" ht="24.15" customHeight="1">
      <c r="A123" s="36"/>
      <c r="B123" s="37"/>
      <c r="C123" s="202" t="s">
        <v>203</v>
      </c>
      <c r="D123" s="202" t="s">
        <v>130</v>
      </c>
      <c r="E123" s="203" t="s">
        <v>204</v>
      </c>
      <c r="F123" s="204" t="s">
        <v>205</v>
      </c>
      <c r="G123" s="205" t="s">
        <v>133</v>
      </c>
      <c r="H123" s="206">
        <v>33.759999999999998</v>
      </c>
      <c r="I123" s="207"/>
      <c r="J123" s="208">
        <f>ROUND(I123*H123,1)</f>
        <v>0</v>
      </c>
      <c r="K123" s="204" t="s">
        <v>134</v>
      </c>
      <c r="L123" s="42"/>
      <c r="M123" s="209" t="s">
        <v>35</v>
      </c>
      <c r="N123" s="210" t="s">
        <v>51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135</v>
      </c>
      <c r="AT123" s="213" t="s">
        <v>130</v>
      </c>
      <c r="AU123" s="213" t="s">
        <v>90</v>
      </c>
      <c r="AY123" s="14" t="s">
        <v>128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88</v>
      </c>
      <c r="BK123" s="214">
        <f>ROUND(I123*H123,1)</f>
        <v>0</v>
      </c>
      <c r="BL123" s="14" t="s">
        <v>135</v>
      </c>
      <c r="BM123" s="213" t="s">
        <v>206</v>
      </c>
    </row>
    <row r="124" s="2" customFormat="1">
      <c r="A124" s="36"/>
      <c r="B124" s="37"/>
      <c r="C124" s="38"/>
      <c r="D124" s="215" t="s">
        <v>137</v>
      </c>
      <c r="E124" s="38"/>
      <c r="F124" s="216" t="s">
        <v>207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4" t="s">
        <v>137</v>
      </c>
      <c r="AU124" s="14" t="s">
        <v>90</v>
      </c>
    </row>
    <row r="125" s="2" customFormat="1">
      <c r="A125" s="36"/>
      <c r="B125" s="37"/>
      <c r="C125" s="38"/>
      <c r="D125" s="220" t="s">
        <v>139</v>
      </c>
      <c r="E125" s="38"/>
      <c r="F125" s="221" t="s">
        <v>208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4" t="s">
        <v>139</v>
      </c>
      <c r="AU125" s="14" t="s">
        <v>90</v>
      </c>
    </row>
    <row r="126" s="2" customFormat="1" ht="33" customHeight="1">
      <c r="A126" s="36"/>
      <c r="B126" s="37"/>
      <c r="C126" s="202" t="s">
        <v>209</v>
      </c>
      <c r="D126" s="202" t="s">
        <v>130</v>
      </c>
      <c r="E126" s="203" t="s">
        <v>210</v>
      </c>
      <c r="F126" s="204" t="s">
        <v>211</v>
      </c>
      <c r="G126" s="205" t="s">
        <v>187</v>
      </c>
      <c r="H126" s="206">
        <v>24.937999999999999</v>
      </c>
      <c r="I126" s="207"/>
      <c r="J126" s="208">
        <f>ROUND(I126*H126,1)</f>
        <v>0</v>
      </c>
      <c r="K126" s="204" t="s">
        <v>35</v>
      </c>
      <c r="L126" s="42"/>
      <c r="M126" s="209" t="s">
        <v>35</v>
      </c>
      <c r="N126" s="210" t="s">
        <v>51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135</v>
      </c>
      <c r="AT126" s="213" t="s">
        <v>130</v>
      </c>
      <c r="AU126" s="213" t="s">
        <v>90</v>
      </c>
      <c r="AY126" s="14" t="s">
        <v>128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" t="s">
        <v>88</v>
      </c>
      <c r="BK126" s="214">
        <f>ROUND(I126*H126,1)</f>
        <v>0</v>
      </c>
      <c r="BL126" s="14" t="s">
        <v>135</v>
      </c>
      <c r="BM126" s="213" t="s">
        <v>212</v>
      </c>
    </row>
    <row r="127" s="2" customFormat="1">
      <c r="A127" s="36"/>
      <c r="B127" s="37"/>
      <c r="C127" s="38"/>
      <c r="D127" s="215" t="s">
        <v>137</v>
      </c>
      <c r="E127" s="38"/>
      <c r="F127" s="216" t="s">
        <v>213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4" t="s">
        <v>137</v>
      </c>
      <c r="AU127" s="14" t="s">
        <v>90</v>
      </c>
    </row>
    <row r="128" s="2" customFormat="1" ht="24.15" customHeight="1">
      <c r="A128" s="36"/>
      <c r="B128" s="37"/>
      <c r="C128" s="202" t="s">
        <v>214</v>
      </c>
      <c r="D128" s="202" t="s">
        <v>130</v>
      </c>
      <c r="E128" s="203" t="s">
        <v>215</v>
      </c>
      <c r="F128" s="204" t="s">
        <v>216</v>
      </c>
      <c r="G128" s="205" t="s">
        <v>187</v>
      </c>
      <c r="H128" s="206">
        <v>10.064</v>
      </c>
      <c r="I128" s="207"/>
      <c r="J128" s="208">
        <f>ROUND(I128*H128,1)</f>
        <v>0</v>
      </c>
      <c r="K128" s="204" t="s">
        <v>35</v>
      </c>
      <c r="L128" s="42"/>
      <c r="M128" s="209" t="s">
        <v>35</v>
      </c>
      <c r="N128" s="210" t="s">
        <v>51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135</v>
      </c>
      <c r="AT128" s="213" t="s">
        <v>130</v>
      </c>
      <c r="AU128" s="213" t="s">
        <v>90</v>
      </c>
      <c r="AY128" s="14" t="s">
        <v>128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88</v>
      </c>
      <c r="BK128" s="214">
        <f>ROUND(I128*H128,1)</f>
        <v>0</v>
      </c>
      <c r="BL128" s="14" t="s">
        <v>135</v>
      </c>
      <c r="BM128" s="213" t="s">
        <v>217</v>
      </c>
    </row>
    <row r="129" s="2" customFormat="1">
      <c r="A129" s="36"/>
      <c r="B129" s="37"/>
      <c r="C129" s="38"/>
      <c r="D129" s="215" t="s">
        <v>137</v>
      </c>
      <c r="E129" s="38"/>
      <c r="F129" s="216" t="s">
        <v>218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4" t="s">
        <v>137</v>
      </c>
      <c r="AU129" s="14" t="s">
        <v>90</v>
      </c>
    </row>
    <row r="130" s="2" customFormat="1" ht="24.15" customHeight="1">
      <c r="A130" s="36"/>
      <c r="B130" s="37"/>
      <c r="C130" s="202" t="s">
        <v>8</v>
      </c>
      <c r="D130" s="202" t="s">
        <v>130</v>
      </c>
      <c r="E130" s="203" t="s">
        <v>219</v>
      </c>
      <c r="F130" s="204" t="s">
        <v>220</v>
      </c>
      <c r="G130" s="205" t="s">
        <v>187</v>
      </c>
      <c r="H130" s="206">
        <v>17.501000000000001</v>
      </c>
      <c r="I130" s="207"/>
      <c r="J130" s="208">
        <f>ROUND(I130*H130,1)</f>
        <v>0</v>
      </c>
      <c r="K130" s="204" t="s">
        <v>134</v>
      </c>
      <c r="L130" s="42"/>
      <c r="M130" s="209" t="s">
        <v>35</v>
      </c>
      <c r="N130" s="210" t="s">
        <v>51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135</v>
      </c>
      <c r="AT130" s="213" t="s">
        <v>130</v>
      </c>
      <c r="AU130" s="213" t="s">
        <v>90</v>
      </c>
      <c r="AY130" s="14" t="s">
        <v>128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88</v>
      </c>
      <c r="BK130" s="214">
        <f>ROUND(I130*H130,1)</f>
        <v>0</v>
      </c>
      <c r="BL130" s="14" t="s">
        <v>135</v>
      </c>
      <c r="BM130" s="213" t="s">
        <v>221</v>
      </c>
    </row>
    <row r="131" s="2" customFormat="1">
      <c r="A131" s="36"/>
      <c r="B131" s="37"/>
      <c r="C131" s="38"/>
      <c r="D131" s="215" t="s">
        <v>137</v>
      </c>
      <c r="E131" s="38"/>
      <c r="F131" s="216" t="s">
        <v>222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4" t="s">
        <v>137</v>
      </c>
      <c r="AU131" s="14" t="s">
        <v>90</v>
      </c>
    </row>
    <row r="132" s="2" customFormat="1">
      <c r="A132" s="36"/>
      <c r="B132" s="37"/>
      <c r="C132" s="38"/>
      <c r="D132" s="220" t="s">
        <v>139</v>
      </c>
      <c r="E132" s="38"/>
      <c r="F132" s="221" t="s">
        <v>223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4" t="s">
        <v>139</v>
      </c>
      <c r="AU132" s="14" t="s">
        <v>90</v>
      </c>
    </row>
    <row r="133" s="2" customFormat="1" ht="16.5" customHeight="1">
      <c r="A133" s="36"/>
      <c r="B133" s="37"/>
      <c r="C133" s="202" t="s">
        <v>224</v>
      </c>
      <c r="D133" s="202" t="s">
        <v>130</v>
      </c>
      <c r="E133" s="203" t="s">
        <v>225</v>
      </c>
      <c r="F133" s="204" t="s">
        <v>226</v>
      </c>
      <c r="G133" s="205" t="s">
        <v>187</v>
      </c>
      <c r="H133" s="206">
        <v>17.501000000000001</v>
      </c>
      <c r="I133" s="207"/>
      <c r="J133" s="208">
        <f>ROUND(I133*H133,1)</f>
        <v>0</v>
      </c>
      <c r="K133" s="204" t="s">
        <v>134</v>
      </c>
      <c r="L133" s="42"/>
      <c r="M133" s="209" t="s">
        <v>35</v>
      </c>
      <c r="N133" s="210" t="s">
        <v>51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135</v>
      </c>
      <c r="AT133" s="213" t="s">
        <v>130</v>
      </c>
      <c r="AU133" s="213" t="s">
        <v>90</v>
      </c>
      <c r="AY133" s="14" t="s">
        <v>128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88</v>
      </c>
      <c r="BK133" s="214">
        <f>ROUND(I133*H133,1)</f>
        <v>0</v>
      </c>
      <c r="BL133" s="14" t="s">
        <v>135</v>
      </c>
      <c r="BM133" s="213" t="s">
        <v>227</v>
      </c>
    </row>
    <row r="134" s="2" customFormat="1">
      <c r="A134" s="36"/>
      <c r="B134" s="37"/>
      <c r="C134" s="38"/>
      <c r="D134" s="215" t="s">
        <v>137</v>
      </c>
      <c r="E134" s="38"/>
      <c r="F134" s="216" t="s">
        <v>228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4" t="s">
        <v>137</v>
      </c>
      <c r="AU134" s="14" t="s">
        <v>90</v>
      </c>
    </row>
    <row r="135" s="2" customFormat="1">
      <c r="A135" s="36"/>
      <c r="B135" s="37"/>
      <c r="C135" s="38"/>
      <c r="D135" s="220" t="s">
        <v>139</v>
      </c>
      <c r="E135" s="38"/>
      <c r="F135" s="221" t="s">
        <v>229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4" t="s">
        <v>139</v>
      </c>
      <c r="AU135" s="14" t="s">
        <v>90</v>
      </c>
    </row>
    <row r="136" s="2" customFormat="1" ht="33" customHeight="1">
      <c r="A136" s="36"/>
      <c r="B136" s="37"/>
      <c r="C136" s="202" t="s">
        <v>230</v>
      </c>
      <c r="D136" s="202" t="s">
        <v>130</v>
      </c>
      <c r="E136" s="203" t="s">
        <v>231</v>
      </c>
      <c r="F136" s="204" t="s">
        <v>232</v>
      </c>
      <c r="G136" s="205" t="s">
        <v>233</v>
      </c>
      <c r="H136" s="206">
        <v>16.102</v>
      </c>
      <c r="I136" s="207"/>
      <c r="J136" s="208">
        <f>ROUND(I136*H136,1)</f>
        <v>0</v>
      </c>
      <c r="K136" s="204" t="s">
        <v>134</v>
      </c>
      <c r="L136" s="42"/>
      <c r="M136" s="209" t="s">
        <v>35</v>
      </c>
      <c r="N136" s="210" t="s">
        <v>51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135</v>
      </c>
      <c r="AT136" s="213" t="s">
        <v>130</v>
      </c>
      <c r="AU136" s="213" t="s">
        <v>90</v>
      </c>
      <c r="AY136" s="14" t="s">
        <v>128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88</v>
      </c>
      <c r="BK136" s="214">
        <f>ROUND(I136*H136,1)</f>
        <v>0</v>
      </c>
      <c r="BL136" s="14" t="s">
        <v>135</v>
      </c>
      <c r="BM136" s="213" t="s">
        <v>234</v>
      </c>
    </row>
    <row r="137" s="2" customFormat="1">
      <c r="A137" s="36"/>
      <c r="B137" s="37"/>
      <c r="C137" s="38"/>
      <c r="D137" s="215" t="s">
        <v>137</v>
      </c>
      <c r="E137" s="38"/>
      <c r="F137" s="216" t="s">
        <v>235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4" t="s">
        <v>137</v>
      </c>
      <c r="AU137" s="14" t="s">
        <v>90</v>
      </c>
    </row>
    <row r="138" s="2" customFormat="1">
      <c r="A138" s="36"/>
      <c r="B138" s="37"/>
      <c r="C138" s="38"/>
      <c r="D138" s="220" t="s">
        <v>139</v>
      </c>
      <c r="E138" s="38"/>
      <c r="F138" s="221" t="s">
        <v>236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4" t="s">
        <v>139</v>
      </c>
      <c r="AU138" s="14" t="s">
        <v>90</v>
      </c>
    </row>
    <row r="139" s="2" customFormat="1" ht="24.15" customHeight="1">
      <c r="A139" s="36"/>
      <c r="B139" s="37"/>
      <c r="C139" s="202" t="s">
        <v>237</v>
      </c>
      <c r="D139" s="202" t="s">
        <v>130</v>
      </c>
      <c r="E139" s="203" t="s">
        <v>238</v>
      </c>
      <c r="F139" s="204" t="s">
        <v>239</v>
      </c>
      <c r="G139" s="205" t="s">
        <v>187</v>
      </c>
      <c r="H139" s="206">
        <v>7.4370000000000003</v>
      </c>
      <c r="I139" s="207"/>
      <c r="J139" s="208">
        <f>ROUND(I139*H139,1)</f>
        <v>0</v>
      </c>
      <c r="K139" s="204" t="s">
        <v>134</v>
      </c>
      <c r="L139" s="42"/>
      <c r="M139" s="209" t="s">
        <v>35</v>
      </c>
      <c r="N139" s="210" t="s">
        <v>51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135</v>
      </c>
      <c r="AT139" s="213" t="s">
        <v>130</v>
      </c>
      <c r="AU139" s="213" t="s">
        <v>90</v>
      </c>
      <c r="AY139" s="14" t="s">
        <v>128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88</v>
      </c>
      <c r="BK139" s="214">
        <f>ROUND(I139*H139,1)</f>
        <v>0</v>
      </c>
      <c r="BL139" s="14" t="s">
        <v>135</v>
      </c>
      <c r="BM139" s="213" t="s">
        <v>240</v>
      </c>
    </row>
    <row r="140" s="2" customFormat="1">
      <c r="A140" s="36"/>
      <c r="B140" s="37"/>
      <c r="C140" s="38"/>
      <c r="D140" s="215" t="s">
        <v>137</v>
      </c>
      <c r="E140" s="38"/>
      <c r="F140" s="216" t="s">
        <v>241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4" t="s">
        <v>137</v>
      </c>
      <c r="AU140" s="14" t="s">
        <v>90</v>
      </c>
    </row>
    <row r="141" s="2" customFormat="1">
      <c r="A141" s="36"/>
      <c r="B141" s="37"/>
      <c r="C141" s="38"/>
      <c r="D141" s="220" t="s">
        <v>139</v>
      </c>
      <c r="E141" s="38"/>
      <c r="F141" s="221" t="s">
        <v>242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4" t="s">
        <v>139</v>
      </c>
      <c r="AU141" s="14" t="s">
        <v>90</v>
      </c>
    </row>
    <row r="142" s="2" customFormat="1" ht="24.15" customHeight="1">
      <c r="A142" s="36"/>
      <c r="B142" s="37"/>
      <c r="C142" s="202" t="s">
        <v>243</v>
      </c>
      <c r="D142" s="202" t="s">
        <v>130</v>
      </c>
      <c r="E142" s="203" t="s">
        <v>244</v>
      </c>
      <c r="F142" s="204" t="s">
        <v>245</v>
      </c>
      <c r="G142" s="205" t="s">
        <v>187</v>
      </c>
      <c r="H142" s="206">
        <v>2.5779999999999998</v>
      </c>
      <c r="I142" s="207"/>
      <c r="J142" s="208">
        <f>ROUND(I142*H142,1)</f>
        <v>0</v>
      </c>
      <c r="K142" s="204" t="s">
        <v>134</v>
      </c>
      <c r="L142" s="42"/>
      <c r="M142" s="209" t="s">
        <v>35</v>
      </c>
      <c r="N142" s="210" t="s">
        <v>51</v>
      </c>
      <c r="O142" s="8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135</v>
      </c>
      <c r="AT142" s="213" t="s">
        <v>130</v>
      </c>
      <c r="AU142" s="213" t="s">
        <v>90</v>
      </c>
      <c r="AY142" s="14" t="s">
        <v>128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88</v>
      </c>
      <c r="BK142" s="214">
        <f>ROUND(I142*H142,1)</f>
        <v>0</v>
      </c>
      <c r="BL142" s="14" t="s">
        <v>135</v>
      </c>
      <c r="BM142" s="213" t="s">
        <v>246</v>
      </c>
    </row>
    <row r="143" s="2" customFormat="1">
      <c r="A143" s="36"/>
      <c r="B143" s="37"/>
      <c r="C143" s="38"/>
      <c r="D143" s="215" t="s">
        <v>137</v>
      </c>
      <c r="E143" s="38"/>
      <c r="F143" s="216" t="s">
        <v>247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4" t="s">
        <v>137</v>
      </c>
      <c r="AU143" s="14" t="s">
        <v>90</v>
      </c>
    </row>
    <row r="144" s="2" customFormat="1">
      <c r="A144" s="36"/>
      <c r="B144" s="37"/>
      <c r="C144" s="38"/>
      <c r="D144" s="220" t="s">
        <v>139</v>
      </c>
      <c r="E144" s="38"/>
      <c r="F144" s="221" t="s">
        <v>248</v>
      </c>
      <c r="G144" s="38"/>
      <c r="H144" s="38"/>
      <c r="I144" s="217"/>
      <c r="J144" s="38"/>
      <c r="K144" s="38"/>
      <c r="L144" s="42"/>
      <c r="M144" s="218"/>
      <c r="N144" s="21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4" t="s">
        <v>139</v>
      </c>
      <c r="AU144" s="14" t="s">
        <v>90</v>
      </c>
    </row>
    <row r="145" s="2" customFormat="1" ht="16.5" customHeight="1">
      <c r="A145" s="36"/>
      <c r="B145" s="37"/>
      <c r="C145" s="222" t="s">
        <v>249</v>
      </c>
      <c r="D145" s="222" t="s">
        <v>250</v>
      </c>
      <c r="E145" s="223" t="s">
        <v>251</v>
      </c>
      <c r="F145" s="224" t="s">
        <v>252</v>
      </c>
      <c r="G145" s="225" t="s">
        <v>233</v>
      </c>
      <c r="H145" s="226">
        <v>5.1559999999999997</v>
      </c>
      <c r="I145" s="227"/>
      <c r="J145" s="228">
        <f>ROUND(I145*H145,1)</f>
        <v>0</v>
      </c>
      <c r="K145" s="224" t="s">
        <v>253</v>
      </c>
      <c r="L145" s="229"/>
      <c r="M145" s="230" t="s">
        <v>35</v>
      </c>
      <c r="N145" s="231" t="s">
        <v>51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178</v>
      </c>
      <c r="AT145" s="213" t="s">
        <v>250</v>
      </c>
      <c r="AU145" s="213" t="s">
        <v>90</v>
      </c>
      <c r="AY145" s="14" t="s">
        <v>128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88</v>
      </c>
      <c r="BK145" s="214">
        <f>ROUND(I145*H145,1)</f>
        <v>0</v>
      </c>
      <c r="BL145" s="14" t="s">
        <v>135</v>
      </c>
      <c r="BM145" s="213" t="s">
        <v>254</v>
      </c>
    </row>
    <row r="146" s="2" customFormat="1">
      <c r="A146" s="36"/>
      <c r="B146" s="37"/>
      <c r="C146" s="38"/>
      <c r="D146" s="215" t="s">
        <v>137</v>
      </c>
      <c r="E146" s="38"/>
      <c r="F146" s="216" t="s">
        <v>252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4" t="s">
        <v>137</v>
      </c>
      <c r="AU146" s="14" t="s">
        <v>90</v>
      </c>
    </row>
    <row r="147" s="2" customFormat="1" ht="24.15" customHeight="1">
      <c r="A147" s="36"/>
      <c r="B147" s="37"/>
      <c r="C147" s="202" t="s">
        <v>7</v>
      </c>
      <c r="D147" s="202" t="s">
        <v>130</v>
      </c>
      <c r="E147" s="203" t="s">
        <v>255</v>
      </c>
      <c r="F147" s="204" t="s">
        <v>256</v>
      </c>
      <c r="G147" s="205" t="s">
        <v>133</v>
      </c>
      <c r="H147" s="206">
        <v>6.71</v>
      </c>
      <c r="I147" s="207"/>
      <c r="J147" s="208">
        <f>ROUND(I147*H147,1)</f>
        <v>0</v>
      </c>
      <c r="K147" s="204" t="s">
        <v>134</v>
      </c>
      <c r="L147" s="42"/>
      <c r="M147" s="209" t="s">
        <v>35</v>
      </c>
      <c r="N147" s="210" t="s">
        <v>51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135</v>
      </c>
      <c r="AT147" s="213" t="s">
        <v>130</v>
      </c>
      <c r="AU147" s="213" t="s">
        <v>90</v>
      </c>
      <c r="AY147" s="14" t="s">
        <v>128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88</v>
      </c>
      <c r="BK147" s="214">
        <f>ROUND(I147*H147,1)</f>
        <v>0</v>
      </c>
      <c r="BL147" s="14" t="s">
        <v>135</v>
      </c>
      <c r="BM147" s="213" t="s">
        <v>257</v>
      </c>
    </row>
    <row r="148" s="2" customFormat="1">
      <c r="A148" s="36"/>
      <c r="B148" s="37"/>
      <c r="C148" s="38"/>
      <c r="D148" s="215" t="s">
        <v>137</v>
      </c>
      <c r="E148" s="38"/>
      <c r="F148" s="216" t="s">
        <v>258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4" t="s">
        <v>137</v>
      </c>
      <c r="AU148" s="14" t="s">
        <v>90</v>
      </c>
    </row>
    <row r="149" s="2" customFormat="1">
      <c r="A149" s="36"/>
      <c r="B149" s="37"/>
      <c r="C149" s="38"/>
      <c r="D149" s="220" t="s">
        <v>139</v>
      </c>
      <c r="E149" s="38"/>
      <c r="F149" s="221" t="s">
        <v>259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4" t="s">
        <v>139</v>
      </c>
      <c r="AU149" s="14" t="s">
        <v>90</v>
      </c>
    </row>
    <row r="150" s="12" customFormat="1" ht="22.8" customHeight="1">
      <c r="A150" s="12"/>
      <c r="B150" s="186"/>
      <c r="C150" s="187"/>
      <c r="D150" s="188" t="s">
        <v>79</v>
      </c>
      <c r="E150" s="200" t="s">
        <v>146</v>
      </c>
      <c r="F150" s="200" t="s">
        <v>260</v>
      </c>
      <c r="G150" s="187"/>
      <c r="H150" s="187"/>
      <c r="I150" s="190"/>
      <c r="J150" s="201">
        <f>BK150</f>
        <v>0</v>
      </c>
      <c r="K150" s="187"/>
      <c r="L150" s="192"/>
      <c r="M150" s="193"/>
      <c r="N150" s="194"/>
      <c r="O150" s="194"/>
      <c r="P150" s="195">
        <f>SUM(P151:P156)</f>
        <v>0</v>
      </c>
      <c r="Q150" s="194"/>
      <c r="R150" s="195">
        <f>SUM(R151:R156)</f>
        <v>0.096000000000000002</v>
      </c>
      <c r="S150" s="194"/>
      <c r="T150" s="196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7" t="s">
        <v>88</v>
      </c>
      <c r="AT150" s="198" t="s">
        <v>79</v>
      </c>
      <c r="AU150" s="198" t="s">
        <v>88</v>
      </c>
      <c r="AY150" s="197" t="s">
        <v>128</v>
      </c>
      <c r="BK150" s="199">
        <f>SUM(BK151:BK156)</f>
        <v>0</v>
      </c>
    </row>
    <row r="151" s="2" customFormat="1" ht="24.15" customHeight="1">
      <c r="A151" s="36"/>
      <c r="B151" s="37"/>
      <c r="C151" s="202" t="s">
        <v>261</v>
      </c>
      <c r="D151" s="202" t="s">
        <v>130</v>
      </c>
      <c r="E151" s="203" t="s">
        <v>262</v>
      </c>
      <c r="F151" s="204" t="s">
        <v>263</v>
      </c>
      <c r="G151" s="205" t="s">
        <v>264</v>
      </c>
      <c r="H151" s="206">
        <v>3</v>
      </c>
      <c r="I151" s="207"/>
      <c r="J151" s="208">
        <f>ROUND(I151*H151,1)</f>
        <v>0</v>
      </c>
      <c r="K151" s="204" t="s">
        <v>134</v>
      </c>
      <c r="L151" s="42"/>
      <c r="M151" s="209" t="s">
        <v>35</v>
      </c>
      <c r="N151" s="210" t="s">
        <v>51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135</v>
      </c>
      <c r="AT151" s="213" t="s">
        <v>130</v>
      </c>
      <c r="AU151" s="213" t="s">
        <v>90</v>
      </c>
      <c r="AY151" s="14" t="s">
        <v>128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88</v>
      </c>
      <c r="BK151" s="214">
        <f>ROUND(I151*H151,1)</f>
        <v>0</v>
      </c>
      <c r="BL151" s="14" t="s">
        <v>135</v>
      </c>
      <c r="BM151" s="213" t="s">
        <v>265</v>
      </c>
    </row>
    <row r="152" s="2" customFormat="1">
      <c r="A152" s="36"/>
      <c r="B152" s="37"/>
      <c r="C152" s="38"/>
      <c r="D152" s="215" t="s">
        <v>137</v>
      </c>
      <c r="E152" s="38"/>
      <c r="F152" s="216" t="s">
        <v>266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4" t="s">
        <v>137</v>
      </c>
      <c r="AU152" s="14" t="s">
        <v>90</v>
      </c>
    </row>
    <row r="153" s="2" customFormat="1">
      <c r="A153" s="36"/>
      <c r="B153" s="37"/>
      <c r="C153" s="38"/>
      <c r="D153" s="220" t="s">
        <v>139</v>
      </c>
      <c r="E153" s="38"/>
      <c r="F153" s="221" t="s">
        <v>267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4" t="s">
        <v>139</v>
      </c>
      <c r="AU153" s="14" t="s">
        <v>90</v>
      </c>
    </row>
    <row r="154" s="2" customFormat="1" ht="21.75" customHeight="1">
      <c r="A154" s="36"/>
      <c r="B154" s="37"/>
      <c r="C154" s="222" t="s">
        <v>268</v>
      </c>
      <c r="D154" s="222" t="s">
        <v>250</v>
      </c>
      <c r="E154" s="223" t="s">
        <v>269</v>
      </c>
      <c r="F154" s="224" t="s">
        <v>270</v>
      </c>
      <c r="G154" s="225" t="s">
        <v>264</v>
      </c>
      <c r="H154" s="226">
        <v>3</v>
      </c>
      <c r="I154" s="227"/>
      <c r="J154" s="228">
        <f>ROUND(I154*H154,1)</f>
        <v>0</v>
      </c>
      <c r="K154" s="224" t="s">
        <v>134</v>
      </c>
      <c r="L154" s="229"/>
      <c r="M154" s="230" t="s">
        <v>35</v>
      </c>
      <c r="N154" s="231" t="s">
        <v>51</v>
      </c>
      <c r="O154" s="82"/>
      <c r="P154" s="211">
        <f>O154*H154</f>
        <v>0</v>
      </c>
      <c r="Q154" s="211">
        <v>0.032000000000000001</v>
      </c>
      <c r="R154" s="211">
        <f>Q154*H154</f>
        <v>0.096000000000000002</v>
      </c>
      <c r="S154" s="211">
        <v>0</v>
      </c>
      <c r="T154" s="21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178</v>
      </c>
      <c r="AT154" s="213" t="s">
        <v>250</v>
      </c>
      <c r="AU154" s="213" t="s">
        <v>90</v>
      </c>
      <c r="AY154" s="14" t="s">
        <v>128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88</v>
      </c>
      <c r="BK154" s="214">
        <f>ROUND(I154*H154,1)</f>
        <v>0</v>
      </c>
      <c r="BL154" s="14" t="s">
        <v>135</v>
      </c>
      <c r="BM154" s="213" t="s">
        <v>271</v>
      </c>
    </row>
    <row r="155" s="2" customFormat="1">
      <c r="A155" s="36"/>
      <c r="B155" s="37"/>
      <c r="C155" s="38"/>
      <c r="D155" s="215" t="s">
        <v>137</v>
      </c>
      <c r="E155" s="38"/>
      <c r="F155" s="216" t="s">
        <v>270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4" t="s">
        <v>137</v>
      </c>
      <c r="AU155" s="14" t="s">
        <v>90</v>
      </c>
    </row>
    <row r="156" s="2" customFormat="1">
      <c r="A156" s="36"/>
      <c r="B156" s="37"/>
      <c r="C156" s="38"/>
      <c r="D156" s="220" t="s">
        <v>139</v>
      </c>
      <c r="E156" s="38"/>
      <c r="F156" s="221" t="s">
        <v>272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4" t="s">
        <v>139</v>
      </c>
      <c r="AU156" s="14" t="s">
        <v>90</v>
      </c>
    </row>
    <row r="157" s="12" customFormat="1" ht="22.8" customHeight="1">
      <c r="A157" s="12"/>
      <c r="B157" s="186"/>
      <c r="C157" s="187"/>
      <c r="D157" s="188" t="s">
        <v>79</v>
      </c>
      <c r="E157" s="200" t="s">
        <v>135</v>
      </c>
      <c r="F157" s="200" t="s">
        <v>273</v>
      </c>
      <c r="G157" s="187"/>
      <c r="H157" s="187"/>
      <c r="I157" s="190"/>
      <c r="J157" s="201">
        <f>BK157</f>
        <v>0</v>
      </c>
      <c r="K157" s="187"/>
      <c r="L157" s="192"/>
      <c r="M157" s="193"/>
      <c r="N157" s="194"/>
      <c r="O157" s="194"/>
      <c r="P157" s="195">
        <f>SUM(P158:P172)</f>
        <v>0</v>
      </c>
      <c r="Q157" s="194"/>
      <c r="R157" s="195">
        <f>SUM(R158:R172)</f>
        <v>0.018841040000000003</v>
      </c>
      <c r="S157" s="194"/>
      <c r="T157" s="196">
        <f>SUM(T158:T172)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7" t="s">
        <v>88</v>
      </c>
      <c r="AT157" s="198" t="s">
        <v>79</v>
      </c>
      <c r="AU157" s="198" t="s">
        <v>88</v>
      </c>
      <c r="AY157" s="197" t="s">
        <v>128</v>
      </c>
      <c r="BK157" s="199">
        <f>SUM(BK158:BK172)</f>
        <v>0</v>
      </c>
    </row>
    <row r="158" s="2" customFormat="1" ht="16.5" customHeight="1">
      <c r="A158" s="36"/>
      <c r="B158" s="37"/>
      <c r="C158" s="202" t="s">
        <v>274</v>
      </c>
      <c r="D158" s="202" t="s">
        <v>130</v>
      </c>
      <c r="E158" s="203" t="s">
        <v>275</v>
      </c>
      <c r="F158" s="204" t="s">
        <v>276</v>
      </c>
      <c r="G158" s="205" t="s">
        <v>187</v>
      </c>
      <c r="H158" s="206">
        <v>0.67100000000000004</v>
      </c>
      <c r="I158" s="207"/>
      <c r="J158" s="208">
        <f>ROUND(I158*H158,1)</f>
        <v>0</v>
      </c>
      <c r="K158" s="204" t="s">
        <v>134</v>
      </c>
      <c r="L158" s="42"/>
      <c r="M158" s="209" t="s">
        <v>35</v>
      </c>
      <c r="N158" s="210" t="s">
        <v>51</v>
      </c>
      <c r="O158" s="82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135</v>
      </c>
      <c r="AT158" s="213" t="s">
        <v>130</v>
      </c>
      <c r="AU158" s="213" t="s">
        <v>90</v>
      </c>
      <c r="AY158" s="14" t="s">
        <v>128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88</v>
      </c>
      <c r="BK158" s="214">
        <f>ROUND(I158*H158,1)</f>
        <v>0</v>
      </c>
      <c r="BL158" s="14" t="s">
        <v>135</v>
      </c>
      <c r="BM158" s="213" t="s">
        <v>277</v>
      </c>
    </row>
    <row r="159" s="2" customFormat="1">
      <c r="A159" s="36"/>
      <c r="B159" s="37"/>
      <c r="C159" s="38"/>
      <c r="D159" s="215" t="s">
        <v>137</v>
      </c>
      <c r="E159" s="38"/>
      <c r="F159" s="216" t="s">
        <v>278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4" t="s">
        <v>137</v>
      </c>
      <c r="AU159" s="14" t="s">
        <v>90</v>
      </c>
    </row>
    <row r="160" s="2" customFormat="1">
      <c r="A160" s="36"/>
      <c r="B160" s="37"/>
      <c r="C160" s="38"/>
      <c r="D160" s="220" t="s">
        <v>139</v>
      </c>
      <c r="E160" s="38"/>
      <c r="F160" s="221" t="s">
        <v>279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4" t="s">
        <v>139</v>
      </c>
      <c r="AU160" s="14" t="s">
        <v>90</v>
      </c>
    </row>
    <row r="161" s="2" customFormat="1" ht="24.15" customHeight="1">
      <c r="A161" s="36"/>
      <c r="B161" s="37"/>
      <c r="C161" s="202" t="s">
        <v>280</v>
      </c>
      <c r="D161" s="202" t="s">
        <v>130</v>
      </c>
      <c r="E161" s="203" t="s">
        <v>281</v>
      </c>
      <c r="F161" s="204" t="s">
        <v>282</v>
      </c>
      <c r="G161" s="205" t="s">
        <v>187</v>
      </c>
      <c r="H161" s="206">
        <v>0.192</v>
      </c>
      <c r="I161" s="207"/>
      <c r="J161" s="208">
        <f>ROUND(I161*H161,1)</f>
        <v>0</v>
      </c>
      <c r="K161" s="204" t="s">
        <v>134</v>
      </c>
      <c r="L161" s="42"/>
      <c r="M161" s="209" t="s">
        <v>35</v>
      </c>
      <c r="N161" s="210" t="s">
        <v>51</v>
      </c>
      <c r="O161" s="82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135</v>
      </c>
      <c r="AT161" s="213" t="s">
        <v>130</v>
      </c>
      <c r="AU161" s="213" t="s">
        <v>90</v>
      </c>
      <c r="AY161" s="14" t="s">
        <v>128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88</v>
      </c>
      <c r="BK161" s="214">
        <f>ROUND(I161*H161,1)</f>
        <v>0</v>
      </c>
      <c r="BL161" s="14" t="s">
        <v>135</v>
      </c>
      <c r="BM161" s="213" t="s">
        <v>283</v>
      </c>
    </row>
    <row r="162" s="2" customFormat="1">
      <c r="A162" s="36"/>
      <c r="B162" s="37"/>
      <c r="C162" s="38"/>
      <c r="D162" s="215" t="s">
        <v>137</v>
      </c>
      <c r="E162" s="38"/>
      <c r="F162" s="216" t="s">
        <v>284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4" t="s">
        <v>137</v>
      </c>
      <c r="AU162" s="14" t="s">
        <v>90</v>
      </c>
    </row>
    <row r="163" s="2" customFormat="1">
      <c r="A163" s="36"/>
      <c r="B163" s="37"/>
      <c r="C163" s="38"/>
      <c r="D163" s="220" t="s">
        <v>139</v>
      </c>
      <c r="E163" s="38"/>
      <c r="F163" s="221" t="s">
        <v>285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4" t="s">
        <v>139</v>
      </c>
      <c r="AU163" s="14" t="s">
        <v>90</v>
      </c>
    </row>
    <row r="164" s="2" customFormat="1" ht="21.75" customHeight="1">
      <c r="A164" s="36"/>
      <c r="B164" s="37"/>
      <c r="C164" s="202" t="s">
        <v>286</v>
      </c>
      <c r="D164" s="202" t="s">
        <v>130</v>
      </c>
      <c r="E164" s="203" t="s">
        <v>287</v>
      </c>
      <c r="F164" s="204" t="s">
        <v>288</v>
      </c>
      <c r="G164" s="205" t="s">
        <v>187</v>
      </c>
      <c r="H164" s="206">
        <v>0.119</v>
      </c>
      <c r="I164" s="207"/>
      <c r="J164" s="208">
        <f>ROUND(I164*H164,1)</f>
        <v>0</v>
      </c>
      <c r="K164" s="204" t="s">
        <v>134</v>
      </c>
      <c r="L164" s="42"/>
      <c r="M164" s="209" t="s">
        <v>35</v>
      </c>
      <c r="N164" s="210" t="s">
        <v>51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135</v>
      </c>
      <c r="AT164" s="213" t="s">
        <v>130</v>
      </c>
      <c r="AU164" s="213" t="s">
        <v>90</v>
      </c>
      <c r="AY164" s="14" t="s">
        <v>128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88</v>
      </c>
      <c r="BK164" s="214">
        <f>ROUND(I164*H164,1)</f>
        <v>0</v>
      </c>
      <c r="BL164" s="14" t="s">
        <v>135</v>
      </c>
      <c r="BM164" s="213" t="s">
        <v>289</v>
      </c>
    </row>
    <row r="165" s="2" customFormat="1">
      <c r="A165" s="36"/>
      <c r="B165" s="37"/>
      <c r="C165" s="38"/>
      <c r="D165" s="215" t="s">
        <v>137</v>
      </c>
      <c r="E165" s="38"/>
      <c r="F165" s="216" t="s">
        <v>290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4" t="s">
        <v>137</v>
      </c>
      <c r="AU165" s="14" t="s">
        <v>90</v>
      </c>
    </row>
    <row r="166" s="2" customFormat="1">
      <c r="A166" s="36"/>
      <c r="B166" s="37"/>
      <c r="C166" s="38"/>
      <c r="D166" s="220" t="s">
        <v>139</v>
      </c>
      <c r="E166" s="38"/>
      <c r="F166" s="221" t="s">
        <v>291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4" t="s">
        <v>139</v>
      </c>
      <c r="AU166" s="14" t="s">
        <v>90</v>
      </c>
    </row>
    <row r="167" s="2" customFormat="1" ht="24.15" customHeight="1">
      <c r="A167" s="36"/>
      <c r="B167" s="37"/>
      <c r="C167" s="202" t="s">
        <v>292</v>
      </c>
      <c r="D167" s="202" t="s">
        <v>130</v>
      </c>
      <c r="E167" s="203" t="s">
        <v>293</v>
      </c>
      <c r="F167" s="204" t="s">
        <v>294</v>
      </c>
      <c r="G167" s="205" t="s">
        <v>133</v>
      </c>
      <c r="H167" s="206">
        <v>1.357</v>
      </c>
      <c r="I167" s="207"/>
      <c r="J167" s="208">
        <f>ROUND(I167*H167,1)</f>
        <v>0</v>
      </c>
      <c r="K167" s="204" t="s">
        <v>134</v>
      </c>
      <c r="L167" s="42"/>
      <c r="M167" s="209" t="s">
        <v>35</v>
      </c>
      <c r="N167" s="210" t="s">
        <v>51</v>
      </c>
      <c r="O167" s="82"/>
      <c r="P167" s="211">
        <f>O167*H167</f>
        <v>0</v>
      </c>
      <c r="Q167" s="211">
        <v>0.0063200000000000001</v>
      </c>
      <c r="R167" s="211">
        <f>Q167*H167</f>
        <v>0.0085762400000000006</v>
      </c>
      <c r="S167" s="211">
        <v>0</v>
      </c>
      <c r="T167" s="21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135</v>
      </c>
      <c r="AT167" s="213" t="s">
        <v>130</v>
      </c>
      <c r="AU167" s="213" t="s">
        <v>90</v>
      </c>
      <c r="AY167" s="14" t="s">
        <v>128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88</v>
      </c>
      <c r="BK167" s="214">
        <f>ROUND(I167*H167,1)</f>
        <v>0</v>
      </c>
      <c r="BL167" s="14" t="s">
        <v>135</v>
      </c>
      <c r="BM167" s="213" t="s">
        <v>295</v>
      </c>
    </row>
    <row r="168" s="2" customFormat="1">
      <c r="A168" s="36"/>
      <c r="B168" s="37"/>
      <c r="C168" s="38"/>
      <c r="D168" s="215" t="s">
        <v>137</v>
      </c>
      <c r="E168" s="38"/>
      <c r="F168" s="216" t="s">
        <v>296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4" t="s">
        <v>137</v>
      </c>
      <c r="AU168" s="14" t="s">
        <v>90</v>
      </c>
    </row>
    <row r="169" s="2" customFormat="1">
      <c r="A169" s="36"/>
      <c r="B169" s="37"/>
      <c r="C169" s="38"/>
      <c r="D169" s="220" t="s">
        <v>139</v>
      </c>
      <c r="E169" s="38"/>
      <c r="F169" s="221" t="s">
        <v>297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4" t="s">
        <v>139</v>
      </c>
      <c r="AU169" s="14" t="s">
        <v>90</v>
      </c>
    </row>
    <row r="170" s="2" customFormat="1" ht="24.15" customHeight="1">
      <c r="A170" s="36"/>
      <c r="B170" s="37"/>
      <c r="C170" s="202" t="s">
        <v>298</v>
      </c>
      <c r="D170" s="202" t="s">
        <v>130</v>
      </c>
      <c r="E170" s="203" t="s">
        <v>299</v>
      </c>
      <c r="F170" s="204" t="s">
        <v>300</v>
      </c>
      <c r="G170" s="205" t="s">
        <v>233</v>
      </c>
      <c r="H170" s="206">
        <v>0.012</v>
      </c>
      <c r="I170" s="207"/>
      <c r="J170" s="208">
        <f>ROUND(I170*H170,1)</f>
        <v>0</v>
      </c>
      <c r="K170" s="204" t="s">
        <v>134</v>
      </c>
      <c r="L170" s="42"/>
      <c r="M170" s="209" t="s">
        <v>35</v>
      </c>
      <c r="N170" s="210" t="s">
        <v>51</v>
      </c>
      <c r="O170" s="82"/>
      <c r="P170" s="211">
        <f>O170*H170</f>
        <v>0</v>
      </c>
      <c r="Q170" s="211">
        <v>0.85540000000000005</v>
      </c>
      <c r="R170" s="211">
        <f>Q170*H170</f>
        <v>0.010264800000000001</v>
      </c>
      <c r="S170" s="211">
        <v>0</v>
      </c>
      <c r="T170" s="21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3" t="s">
        <v>135</v>
      </c>
      <c r="AT170" s="213" t="s">
        <v>130</v>
      </c>
      <c r="AU170" s="213" t="s">
        <v>90</v>
      </c>
      <c r="AY170" s="14" t="s">
        <v>128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88</v>
      </c>
      <c r="BK170" s="214">
        <f>ROUND(I170*H170,1)</f>
        <v>0</v>
      </c>
      <c r="BL170" s="14" t="s">
        <v>135</v>
      </c>
      <c r="BM170" s="213" t="s">
        <v>301</v>
      </c>
    </row>
    <row r="171" s="2" customFormat="1">
      <c r="A171" s="36"/>
      <c r="B171" s="37"/>
      <c r="C171" s="38"/>
      <c r="D171" s="215" t="s">
        <v>137</v>
      </c>
      <c r="E171" s="38"/>
      <c r="F171" s="216" t="s">
        <v>302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4" t="s">
        <v>137</v>
      </c>
      <c r="AU171" s="14" t="s">
        <v>90</v>
      </c>
    </row>
    <row r="172" s="2" customFormat="1">
      <c r="A172" s="36"/>
      <c r="B172" s="37"/>
      <c r="C172" s="38"/>
      <c r="D172" s="220" t="s">
        <v>139</v>
      </c>
      <c r="E172" s="38"/>
      <c r="F172" s="221" t="s">
        <v>303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4" t="s">
        <v>139</v>
      </c>
      <c r="AU172" s="14" t="s">
        <v>90</v>
      </c>
    </row>
    <row r="173" s="12" customFormat="1" ht="22.8" customHeight="1">
      <c r="A173" s="12"/>
      <c r="B173" s="186"/>
      <c r="C173" s="187"/>
      <c r="D173" s="188" t="s">
        <v>79</v>
      </c>
      <c r="E173" s="200" t="s">
        <v>158</v>
      </c>
      <c r="F173" s="200" t="s">
        <v>304</v>
      </c>
      <c r="G173" s="187"/>
      <c r="H173" s="187"/>
      <c r="I173" s="190"/>
      <c r="J173" s="201">
        <f>BK173</f>
        <v>0</v>
      </c>
      <c r="K173" s="187"/>
      <c r="L173" s="192"/>
      <c r="M173" s="193"/>
      <c r="N173" s="194"/>
      <c r="O173" s="194"/>
      <c r="P173" s="195">
        <f>SUM(P174:P185)</f>
        <v>0</v>
      </c>
      <c r="Q173" s="194"/>
      <c r="R173" s="195">
        <f>SUM(R174:R185)</f>
        <v>0</v>
      </c>
      <c r="S173" s="194"/>
      <c r="T173" s="196">
        <f>SUM(T174:T185)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7" t="s">
        <v>88</v>
      </c>
      <c r="AT173" s="198" t="s">
        <v>79</v>
      </c>
      <c r="AU173" s="198" t="s">
        <v>88</v>
      </c>
      <c r="AY173" s="197" t="s">
        <v>128</v>
      </c>
      <c r="BK173" s="199">
        <f>SUM(BK174:BK185)</f>
        <v>0</v>
      </c>
    </row>
    <row r="174" s="2" customFormat="1" ht="16.5" customHeight="1">
      <c r="A174" s="36"/>
      <c r="B174" s="37"/>
      <c r="C174" s="202" t="s">
        <v>305</v>
      </c>
      <c r="D174" s="202" t="s">
        <v>130</v>
      </c>
      <c r="E174" s="203" t="s">
        <v>306</v>
      </c>
      <c r="F174" s="204" t="s">
        <v>307</v>
      </c>
      <c r="G174" s="205" t="s">
        <v>133</v>
      </c>
      <c r="H174" s="206">
        <v>8.9600000000000009</v>
      </c>
      <c r="I174" s="207"/>
      <c r="J174" s="208">
        <f>ROUND(I174*H174,1)</f>
        <v>0</v>
      </c>
      <c r="K174" s="204" t="s">
        <v>134</v>
      </c>
      <c r="L174" s="42"/>
      <c r="M174" s="209" t="s">
        <v>35</v>
      </c>
      <c r="N174" s="210" t="s">
        <v>51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135</v>
      </c>
      <c r="AT174" s="213" t="s">
        <v>130</v>
      </c>
      <c r="AU174" s="213" t="s">
        <v>90</v>
      </c>
      <c r="AY174" s="14" t="s">
        <v>128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88</v>
      </c>
      <c r="BK174" s="214">
        <f>ROUND(I174*H174,1)</f>
        <v>0</v>
      </c>
      <c r="BL174" s="14" t="s">
        <v>135</v>
      </c>
      <c r="BM174" s="213" t="s">
        <v>308</v>
      </c>
    </row>
    <row r="175" s="2" customFormat="1">
      <c r="A175" s="36"/>
      <c r="B175" s="37"/>
      <c r="C175" s="38"/>
      <c r="D175" s="215" t="s">
        <v>137</v>
      </c>
      <c r="E175" s="38"/>
      <c r="F175" s="216" t="s">
        <v>309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4" t="s">
        <v>137</v>
      </c>
      <c r="AU175" s="14" t="s">
        <v>90</v>
      </c>
    </row>
    <row r="176" s="2" customFormat="1">
      <c r="A176" s="36"/>
      <c r="B176" s="37"/>
      <c r="C176" s="38"/>
      <c r="D176" s="220" t="s">
        <v>139</v>
      </c>
      <c r="E176" s="38"/>
      <c r="F176" s="221" t="s">
        <v>310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4" t="s">
        <v>139</v>
      </c>
      <c r="AU176" s="14" t="s">
        <v>90</v>
      </c>
    </row>
    <row r="177" s="2" customFormat="1" ht="16.5" customHeight="1">
      <c r="A177" s="36"/>
      <c r="B177" s="37"/>
      <c r="C177" s="202" t="s">
        <v>311</v>
      </c>
      <c r="D177" s="202" t="s">
        <v>130</v>
      </c>
      <c r="E177" s="203" t="s">
        <v>312</v>
      </c>
      <c r="F177" s="204" t="s">
        <v>313</v>
      </c>
      <c r="G177" s="205" t="s">
        <v>133</v>
      </c>
      <c r="H177" s="206">
        <v>4.5</v>
      </c>
      <c r="I177" s="207"/>
      <c r="J177" s="208">
        <f>ROUND(I177*H177,1)</f>
        <v>0</v>
      </c>
      <c r="K177" s="204" t="s">
        <v>134</v>
      </c>
      <c r="L177" s="42"/>
      <c r="M177" s="209" t="s">
        <v>35</v>
      </c>
      <c r="N177" s="210" t="s">
        <v>51</v>
      </c>
      <c r="O177" s="82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135</v>
      </c>
      <c r="AT177" s="213" t="s">
        <v>130</v>
      </c>
      <c r="AU177" s="213" t="s">
        <v>90</v>
      </c>
      <c r="AY177" s="14" t="s">
        <v>128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4" t="s">
        <v>88</v>
      </c>
      <c r="BK177" s="214">
        <f>ROUND(I177*H177,1)</f>
        <v>0</v>
      </c>
      <c r="BL177" s="14" t="s">
        <v>135</v>
      </c>
      <c r="BM177" s="213" t="s">
        <v>314</v>
      </c>
    </row>
    <row r="178" s="2" customFormat="1">
      <c r="A178" s="36"/>
      <c r="B178" s="37"/>
      <c r="C178" s="38"/>
      <c r="D178" s="215" t="s">
        <v>137</v>
      </c>
      <c r="E178" s="38"/>
      <c r="F178" s="216" t="s">
        <v>315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4" t="s">
        <v>137</v>
      </c>
      <c r="AU178" s="14" t="s">
        <v>90</v>
      </c>
    </row>
    <row r="179" s="2" customFormat="1">
      <c r="A179" s="36"/>
      <c r="B179" s="37"/>
      <c r="C179" s="38"/>
      <c r="D179" s="220" t="s">
        <v>139</v>
      </c>
      <c r="E179" s="38"/>
      <c r="F179" s="221" t="s">
        <v>316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4" t="s">
        <v>139</v>
      </c>
      <c r="AU179" s="14" t="s">
        <v>90</v>
      </c>
    </row>
    <row r="180" s="2" customFormat="1" ht="33" customHeight="1">
      <c r="A180" s="36"/>
      <c r="B180" s="37"/>
      <c r="C180" s="202" t="s">
        <v>317</v>
      </c>
      <c r="D180" s="202" t="s">
        <v>130</v>
      </c>
      <c r="E180" s="203" t="s">
        <v>318</v>
      </c>
      <c r="F180" s="204" t="s">
        <v>319</v>
      </c>
      <c r="G180" s="205" t="s">
        <v>133</v>
      </c>
      <c r="H180" s="206">
        <v>8.9600000000000009</v>
      </c>
      <c r="I180" s="207"/>
      <c r="J180" s="208">
        <f>ROUND(I180*H180,1)</f>
        <v>0</v>
      </c>
      <c r="K180" s="204" t="s">
        <v>134</v>
      </c>
      <c r="L180" s="42"/>
      <c r="M180" s="209" t="s">
        <v>35</v>
      </c>
      <c r="N180" s="210" t="s">
        <v>51</v>
      </c>
      <c r="O180" s="82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135</v>
      </c>
      <c r="AT180" s="213" t="s">
        <v>130</v>
      </c>
      <c r="AU180" s="213" t="s">
        <v>90</v>
      </c>
      <c r="AY180" s="14" t="s">
        <v>128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88</v>
      </c>
      <c r="BK180" s="214">
        <f>ROUND(I180*H180,1)</f>
        <v>0</v>
      </c>
      <c r="BL180" s="14" t="s">
        <v>135</v>
      </c>
      <c r="BM180" s="213" t="s">
        <v>320</v>
      </c>
    </row>
    <row r="181" s="2" customFormat="1">
      <c r="A181" s="36"/>
      <c r="B181" s="37"/>
      <c r="C181" s="38"/>
      <c r="D181" s="215" t="s">
        <v>137</v>
      </c>
      <c r="E181" s="38"/>
      <c r="F181" s="216" t="s">
        <v>321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4" t="s">
        <v>137</v>
      </c>
      <c r="AU181" s="14" t="s">
        <v>90</v>
      </c>
    </row>
    <row r="182" s="2" customFormat="1">
      <c r="A182" s="36"/>
      <c r="B182" s="37"/>
      <c r="C182" s="38"/>
      <c r="D182" s="220" t="s">
        <v>139</v>
      </c>
      <c r="E182" s="38"/>
      <c r="F182" s="221" t="s">
        <v>322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4" t="s">
        <v>139</v>
      </c>
      <c r="AU182" s="14" t="s">
        <v>90</v>
      </c>
    </row>
    <row r="183" s="2" customFormat="1" ht="24.15" customHeight="1">
      <c r="A183" s="36"/>
      <c r="B183" s="37"/>
      <c r="C183" s="202" t="s">
        <v>323</v>
      </c>
      <c r="D183" s="202" t="s">
        <v>130</v>
      </c>
      <c r="E183" s="203" t="s">
        <v>324</v>
      </c>
      <c r="F183" s="204" t="s">
        <v>325</v>
      </c>
      <c r="G183" s="205" t="s">
        <v>133</v>
      </c>
      <c r="H183" s="206">
        <v>8.9600000000000009</v>
      </c>
      <c r="I183" s="207"/>
      <c r="J183" s="208">
        <f>ROUND(I183*H183,1)</f>
        <v>0</v>
      </c>
      <c r="K183" s="204" t="s">
        <v>134</v>
      </c>
      <c r="L183" s="42"/>
      <c r="M183" s="209" t="s">
        <v>35</v>
      </c>
      <c r="N183" s="210" t="s">
        <v>51</v>
      </c>
      <c r="O183" s="82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135</v>
      </c>
      <c r="AT183" s="213" t="s">
        <v>130</v>
      </c>
      <c r="AU183" s="213" t="s">
        <v>90</v>
      </c>
      <c r="AY183" s="14" t="s">
        <v>128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4" t="s">
        <v>88</v>
      </c>
      <c r="BK183" s="214">
        <f>ROUND(I183*H183,1)</f>
        <v>0</v>
      </c>
      <c r="BL183" s="14" t="s">
        <v>135</v>
      </c>
      <c r="BM183" s="213" t="s">
        <v>326</v>
      </c>
    </row>
    <row r="184" s="2" customFormat="1">
      <c r="A184" s="36"/>
      <c r="B184" s="37"/>
      <c r="C184" s="38"/>
      <c r="D184" s="215" t="s">
        <v>137</v>
      </c>
      <c r="E184" s="38"/>
      <c r="F184" s="216" t="s">
        <v>327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4" t="s">
        <v>137</v>
      </c>
      <c r="AU184" s="14" t="s">
        <v>90</v>
      </c>
    </row>
    <row r="185" s="2" customFormat="1">
      <c r="A185" s="36"/>
      <c r="B185" s="37"/>
      <c r="C185" s="38"/>
      <c r="D185" s="220" t="s">
        <v>139</v>
      </c>
      <c r="E185" s="38"/>
      <c r="F185" s="221" t="s">
        <v>328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4" t="s">
        <v>139</v>
      </c>
      <c r="AU185" s="14" t="s">
        <v>90</v>
      </c>
    </row>
    <row r="186" s="12" customFormat="1" ht="22.8" customHeight="1">
      <c r="A186" s="12"/>
      <c r="B186" s="186"/>
      <c r="C186" s="187"/>
      <c r="D186" s="188" t="s">
        <v>79</v>
      </c>
      <c r="E186" s="200" t="s">
        <v>178</v>
      </c>
      <c r="F186" s="200" t="s">
        <v>329</v>
      </c>
      <c r="G186" s="187"/>
      <c r="H186" s="187"/>
      <c r="I186" s="190"/>
      <c r="J186" s="201">
        <f>BK186</f>
        <v>0</v>
      </c>
      <c r="K186" s="187"/>
      <c r="L186" s="192"/>
      <c r="M186" s="193"/>
      <c r="N186" s="194"/>
      <c r="O186" s="194"/>
      <c r="P186" s="195">
        <f>SUM(P187:P240)</f>
        <v>0</v>
      </c>
      <c r="Q186" s="194"/>
      <c r="R186" s="195">
        <f>SUM(R187:R240)</f>
        <v>0.89037065999999998</v>
      </c>
      <c r="S186" s="194"/>
      <c r="T186" s="196">
        <f>SUM(T187:T240)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88</v>
      </c>
      <c r="AT186" s="198" t="s">
        <v>79</v>
      </c>
      <c r="AU186" s="198" t="s">
        <v>88</v>
      </c>
      <c r="AY186" s="197" t="s">
        <v>128</v>
      </c>
      <c r="BK186" s="199">
        <f>SUM(BK187:BK240)</f>
        <v>0</v>
      </c>
    </row>
    <row r="187" s="2" customFormat="1" ht="24.15" customHeight="1">
      <c r="A187" s="36"/>
      <c r="B187" s="37"/>
      <c r="C187" s="202" t="s">
        <v>330</v>
      </c>
      <c r="D187" s="202" t="s">
        <v>130</v>
      </c>
      <c r="E187" s="203" t="s">
        <v>331</v>
      </c>
      <c r="F187" s="204" t="s">
        <v>332</v>
      </c>
      <c r="G187" s="205" t="s">
        <v>264</v>
      </c>
      <c r="H187" s="206">
        <v>1</v>
      </c>
      <c r="I187" s="207"/>
      <c r="J187" s="208">
        <f>ROUND(I187*H187,1)</f>
        <v>0</v>
      </c>
      <c r="K187" s="204" t="s">
        <v>134</v>
      </c>
      <c r="L187" s="42"/>
      <c r="M187" s="209" t="s">
        <v>35</v>
      </c>
      <c r="N187" s="210" t="s">
        <v>51</v>
      </c>
      <c r="O187" s="82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135</v>
      </c>
      <c r="AT187" s="213" t="s">
        <v>130</v>
      </c>
      <c r="AU187" s="213" t="s">
        <v>90</v>
      </c>
      <c r="AY187" s="14" t="s">
        <v>128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" t="s">
        <v>88</v>
      </c>
      <c r="BK187" s="214">
        <f>ROUND(I187*H187,1)</f>
        <v>0</v>
      </c>
      <c r="BL187" s="14" t="s">
        <v>135</v>
      </c>
      <c r="BM187" s="213" t="s">
        <v>333</v>
      </c>
    </row>
    <row r="188" s="2" customFormat="1">
      <c r="A188" s="36"/>
      <c r="B188" s="37"/>
      <c r="C188" s="38"/>
      <c r="D188" s="215" t="s">
        <v>137</v>
      </c>
      <c r="E188" s="38"/>
      <c r="F188" s="216" t="s">
        <v>332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4" t="s">
        <v>137</v>
      </c>
      <c r="AU188" s="14" t="s">
        <v>90</v>
      </c>
    </row>
    <row r="189" s="2" customFormat="1">
      <c r="A189" s="36"/>
      <c r="B189" s="37"/>
      <c r="C189" s="38"/>
      <c r="D189" s="220" t="s">
        <v>139</v>
      </c>
      <c r="E189" s="38"/>
      <c r="F189" s="221" t="s">
        <v>334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4" t="s">
        <v>139</v>
      </c>
      <c r="AU189" s="14" t="s">
        <v>90</v>
      </c>
    </row>
    <row r="190" s="2" customFormat="1" ht="33" customHeight="1">
      <c r="A190" s="36"/>
      <c r="B190" s="37"/>
      <c r="C190" s="202" t="s">
        <v>335</v>
      </c>
      <c r="D190" s="202" t="s">
        <v>130</v>
      </c>
      <c r="E190" s="203" t="s">
        <v>336</v>
      </c>
      <c r="F190" s="204" t="s">
        <v>337</v>
      </c>
      <c r="G190" s="205" t="s">
        <v>168</v>
      </c>
      <c r="H190" s="206">
        <v>6.0999999999999996</v>
      </c>
      <c r="I190" s="207"/>
      <c r="J190" s="208">
        <f>ROUND(I190*H190,1)</f>
        <v>0</v>
      </c>
      <c r="K190" s="204" t="s">
        <v>134</v>
      </c>
      <c r="L190" s="42"/>
      <c r="M190" s="209" t="s">
        <v>35</v>
      </c>
      <c r="N190" s="210" t="s">
        <v>51</v>
      </c>
      <c r="O190" s="82"/>
      <c r="P190" s="211">
        <f>O190*H190</f>
        <v>0</v>
      </c>
      <c r="Q190" s="211">
        <v>1.0000000000000001E-05</v>
      </c>
      <c r="R190" s="211">
        <f>Q190*H190</f>
        <v>6.0999999999999999E-05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135</v>
      </c>
      <c r="AT190" s="213" t="s">
        <v>130</v>
      </c>
      <c r="AU190" s="213" t="s">
        <v>90</v>
      </c>
      <c r="AY190" s="14" t="s">
        <v>128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88</v>
      </c>
      <c r="BK190" s="214">
        <f>ROUND(I190*H190,1)</f>
        <v>0</v>
      </c>
      <c r="BL190" s="14" t="s">
        <v>135</v>
      </c>
      <c r="BM190" s="213" t="s">
        <v>338</v>
      </c>
    </row>
    <row r="191" s="2" customFormat="1">
      <c r="A191" s="36"/>
      <c r="B191" s="37"/>
      <c r="C191" s="38"/>
      <c r="D191" s="215" t="s">
        <v>137</v>
      </c>
      <c r="E191" s="38"/>
      <c r="F191" s="216" t="s">
        <v>339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4" t="s">
        <v>137</v>
      </c>
      <c r="AU191" s="14" t="s">
        <v>90</v>
      </c>
    </row>
    <row r="192" s="2" customFormat="1">
      <c r="A192" s="36"/>
      <c r="B192" s="37"/>
      <c r="C192" s="38"/>
      <c r="D192" s="220" t="s">
        <v>139</v>
      </c>
      <c r="E192" s="38"/>
      <c r="F192" s="221" t="s">
        <v>340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4" t="s">
        <v>139</v>
      </c>
      <c r="AU192" s="14" t="s">
        <v>90</v>
      </c>
    </row>
    <row r="193" s="2" customFormat="1" ht="21.75" customHeight="1">
      <c r="A193" s="36"/>
      <c r="B193" s="37"/>
      <c r="C193" s="222" t="s">
        <v>341</v>
      </c>
      <c r="D193" s="222" t="s">
        <v>250</v>
      </c>
      <c r="E193" s="223" t="s">
        <v>342</v>
      </c>
      <c r="F193" s="224" t="s">
        <v>343</v>
      </c>
      <c r="G193" s="225" t="s">
        <v>168</v>
      </c>
      <c r="H193" s="226">
        <v>6.2830000000000004</v>
      </c>
      <c r="I193" s="227"/>
      <c r="J193" s="228">
        <f>ROUND(I193*H193,1)</f>
        <v>0</v>
      </c>
      <c r="K193" s="224" t="s">
        <v>134</v>
      </c>
      <c r="L193" s="229"/>
      <c r="M193" s="230" t="s">
        <v>35</v>
      </c>
      <c r="N193" s="231" t="s">
        <v>51</v>
      </c>
      <c r="O193" s="82"/>
      <c r="P193" s="211">
        <f>O193*H193</f>
        <v>0</v>
      </c>
      <c r="Q193" s="211">
        <v>0.00174</v>
      </c>
      <c r="R193" s="211">
        <f>Q193*H193</f>
        <v>0.01093242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178</v>
      </c>
      <c r="AT193" s="213" t="s">
        <v>250</v>
      </c>
      <c r="AU193" s="213" t="s">
        <v>90</v>
      </c>
      <c r="AY193" s="14" t="s">
        <v>128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4" t="s">
        <v>88</v>
      </c>
      <c r="BK193" s="214">
        <f>ROUND(I193*H193,1)</f>
        <v>0</v>
      </c>
      <c r="BL193" s="14" t="s">
        <v>135</v>
      </c>
      <c r="BM193" s="213" t="s">
        <v>344</v>
      </c>
    </row>
    <row r="194" s="2" customFormat="1">
      <c r="A194" s="36"/>
      <c r="B194" s="37"/>
      <c r="C194" s="38"/>
      <c r="D194" s="215" t="s">
        <v>137</v>
      </c>
      <c r="E194" s="38"/>
      <c r="F194" s="216" t="s">
        <v>343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4" t="s">
        <v>137</v>
      </c>
      <c r="AU194" s="14" t="s">
        <v>90</v>
      </c>
    </row>
    <row r="195" s="2" customFormat="1">
      <c r="A195" s="36"/>
      <c r="B195" s="37"/>
      <c r="C195" s="38"/>
      <c r="D195" s="220" t="s">
        <v>139</v>
      </c>
      <c r="E195" s="38"/>
      <c r="F195" s="221" t="s">
        <v>345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4" t="s">
        <v>139</v>
      </c>
      <c r="AU195" s="14" t="s">
        <v>90</v>
      </c>
    </row>
    <row r="196" s="2" customFormat="1" ht="33" customHeight="1">
      <c r="A196" s="36"/>
      <c r="B196" s="37"/>
      <c r="C196" s="202" t="s">
        <v>346</v>
      </c>
      <c r="D196" s="202" t="s">
        <v>130</v>
      </c>
      <c r="E196" s="203" t="s">
        <v>347</v>
      </c>
      <c r="F196" s="204" t="s">
        <v>348</v>
      </c>
      <c r="G196" s="205" t="s">
        <v>168</v>
      </c>
      <c r="H196" s="206">
        <v>1.5</v>
      </c>
      <c r="I196" s="207"/>
      <c r="J196" s="208">
        <f>ROUND(I196*H196,1)</f>
        <v>0</v>
      </c>
      <c r="K196" s="204" t="s">
        <v>134</v>
      </c>
      <c r="L196" s="42"/>
      <c r="M196" s="209" t="s">
        <v>35</v>
      </c>
      <c r="N196" s="210" t="s">
        <v>51</v>
      </c>
      <c r="O196" s="82"/>
      <c r="P196" s="211">
        <f>O196*H196</f>
        <v>0</v>
      </c>
      <c r="Q196" s="211">
        <v>1.0000000000000001E-05</v>
      </c>
      <c r="R196" s="211">
        <f>Q196*H196</f>
        <v>1.5000000000000002E-05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135</v>
      </c>
      <c r="AT196" s="213" t="s">
        <v>130</v>
      </c>
      <c r="AU196" s="213" t="s">
        <v>90</v>
      </c>
      <c r="AY196" s="14" t="s">
        <v>128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88</v>
      </c>
      <c r="BK196" s="214">
        <f>ROUND(I196*H196,1)</f>
        <v>0</v>
      </c>
      <c r="BL196" s="14" t="s">
        <v>135</v>
      </c>
      <c r="BM196" s="213" t="s">
        <v>349</v>
      </c>
    </row>
    <row r="197" s="2" customFormat="1">
      <c r="A197" s="36"/>
      <c r="B197" s="37"/>
      <c r="C197" s="38"/>
      <c r="D197" s="215" t="s">
        <v>137</v>
      </c>
      <c r="E197" s="38"/>
      <c r="F197" s="216" t="s">
        <v>350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4" t="s">
        <v>137</v>
      </c>
      <c r="AU197" s="14" t="s">
        <v>90</v>
      </c>
    </row>
    <row r="198" s="2" customFormat="1">
      <c r="A198" s="36"/>
      <c r="B198" s="37"/>
      <c r="C198" s="38"/>
      <c r="D198" s="220" t="s">
        <v>139</v>
      </c>
      <c r="E198" s="38"/>
      <c r="F198" s="221" t="s">
        <v>351</v>
      </c>
      <c r="G198" s="38"/>
      <c r="H198" s="38"/>
      <c r="I198" s="217"/>
      <c r="J198" s="38"/>
      <c r="K198" s="38"/>
      <c r="L198" s="42"/>
      <c r="M198" s="218"/>
      <c r="N198" s="219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4" t="s">
        <v>139</v>
      </c>
      <c r="AU198" s="14" t="s">
        <v>90</v>
      </c>
    </row>
    <row r="199" s="2" customFormat="1" ht="21.75" customHeight="1">
      <c r="A199" s="36"/>
      <c r="B199" s="37"/>
      <c r="C199" s="222" t="s">
        <v>352</v>
      </c>
      <c r="D199" s="222" t="s">
        <v>250</v>
      </c>
      <c r="E199" s="223" t="s">
        <v>353</v>
      </c>
      <c r="F199" s="224" t="s">
        <v>354</v>
      </c>
      <c r="G199" s="225" t="s">
        <v>168</v>
      </c>
      <c r="H199" s="226">
        <v>1.5449999999999999</v>
      </c>
      <c r="I199" s="227"/>
      <c r="J199" s="228">
        <f>ROUND(I199*H199,1)</f>
        <v>0</v>
      </c>
      <c r="K199" s="224" t="s">
        <v>134</v>
      </c>
      <c r="L199" s="229"/>
      <c r="M199" s="230" t="s">
        <v>35</v>
      </c>
      <c r="N199" s="231" t="s">
        <v>51</v>
      </c>
      <c r="O199" s="82"/>
      <c r="P199" s="211">
        <f>O199*H199</f>
        <v>0</v>
      </c>
      <c r="Q199" s="211">
        <v>0.0020999999999999999</v>
      </c>
      <c r="R199" s="211">
        <f>Q199*H199</f>
        <v>0.0032444999999999996</v>
      </c>
      <c r="S199" s="211">
        <v>0</v>
      </c>
      <c r="T199" s="212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3" t="s">
        <v>178</v>
      </c>
      <c r="AT199" s="213" t="s">
        <v>250</v>
      </c>
      <c r="AU199" s="213" t="s">
        <v>90</v>
      </c>
      <c r="AY199" s="14" t="s">
        <v>128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88</v>
      </c>
      <c r="BK199" s="214">
        <f>ROUND(I199*H199,1)</f>
        <v>0</v>
      </c>
      <c r="BL199" s="14" t="s">
        <v>135</v>
      </c>
      <c r="BM199" s="213" t="s">
        <v>355</v>
      </c>
    </row>
    <row r="200" s="2" customFormat="1">
      <c r="A200" s="36"/>
      <c r="B200" s="37"/>
      <c r="C200" s="38"/>
      <c r="D200" s="215" t="s">
        <v>137</v>
      </c>
      <c r="E200" s="38"/>
      <c r="F200" s="216" t="s">
        <v>354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4" t="s">
        <v>137</v>
      </c>
      <c r="AU200" s="14" t="s">
        <v>90</v>
      </c>
    </row>
    <row r="201" s="2" customFormat="1">
      <c r="A201" s="36"/>
      <c r="B201" s="37"/>
      <c r="C201" s="38"/>
      <c r="D201" s="220" t="s">
        <v>139</v>
      </c>
      <c r="E201" s="38"/>
      <c r="F201" s="221" t="s">
        <v>356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4" t="s">
        <v>139</v>
      </c>
      <c r="AU201" s="14" t="s">
        <v>90</v>
      </c>
    </row>
    <row r="202" s="2" customFormat="1" ht="33" customHeight="1">
      <c r="A202" s="36"/>
      <c r="B202" s="37"/>
      <c r="C202" s="202" t="s">
        <v>357</v>
      </c>
      <c r="D202" s="202" t="s">
        <v>130</v>
      </c>
      <c r="E202" s="203" t="s">
        <v>358</v>
      </c>
      <c r="F202" s="204" t="s">
        <v>359</v>
      </c>
      <c r="G202" s="205" t="s">
        <v>264</v>
      </c>
      <c r="H202" s="206">
        <v>9</v>
      </c>
      <c r="I202" s="207"/>
      <c r="J202" s="208">
        <f>ROUND(I202*H202,1)</f>
        <v>0</v>
      </c>
      <c r="K202" s="204" t="s">
        <v>134</v>
      </c>
      <c r="L202" s="42"/>
      <c r="M202" s="209" t="s">
        <v>35</v>
      </c>
      <c r="N202" s="210" t="s">
        <v>51</v>
      </c>
      <c r="O202" s="8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135</v>
      </c>
      <c r="AT202" s="213" t="s">
        <v>130</v>
      </c>
      <c r="AU202" s="213" t="s">
        <v>90</v>
      </c>
      <c r="AY202" s="14" t="s">
        <v>128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88</v>
      </c>
      <c r="BK202" s="214">
        <f>ROUND(I202*H202,1)</f>
        <v>0</v>
      </c>
      <c r="BL202" s="14" t="s">
        <v>135</v>
      </c>
      <c r="BM202" s="213" t="s">
        <v>360</v>
      </c>
    </row>
    <row r="203" s="2" customFormat="1">
      <c r="A203" s="36"/>
      <c r="B203" s="37"/>
      <c r="C203" s="38"/>
      <c r="D203" s="215" t="s">
        <v>137</v>
      </c>
      <c r="E203" s="38"/>
      <c r="F203" s="216" t="s">
        <v>361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4" t="s">
        <v>137</v>
      </c>
      <c r="AU203" s="14" t="s">
        <v>90</v>
      </c>
    </row>
    <row r="204" s="2" customFormat="1">
      <c r="A204" s="36"/>
      <c r="B204" s="37"/>
      <c r="C204" s="38"/>
      <c r="D204" s="220" t="s">
        <v>139</v>
      </c>
      <c r="E204" s="38"/>
      <c r="F204" s="221" t="s">
        <v>362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4" t="s">
        <v>139</v>
      </c>
      <c r="AU204" s="14" t="s">
        <v>90</v>
      </c>
    </row>
    <row r="205" s="2" customFormat="1" ht="24.15" customHeight="1">
      <c r="A205" s="36"/>
      <c r="B205" s="37"/>
      <c r="C205" s="222" t="s">
        <v>363</v>
      </c>
      <c r="D205" s="222" t="s">
        <v>250</v>
      </c>
      <c r="E205" s="223" t="s">
        <v>364</v>
      </c>
      <c r="F205" s="224" t="s">
        <v>365</v>
      </c>
      <c r="G205" s="225" t="s">
        <v>264</v>
      </c>
      <c r="H205" s="226">
        <v>3</v>
      </c>
      <c r="I205" s="227"/>
      <c r="J205" s="228">
        <f>ROUND(I205*H205,1)</f>
        <v>0</v>
      </c>
      <c r="K205" s="224" t="s">
        <v>134</v>
      </c>
      <c r="L205" s="229"/>
      <c r="M205" s="230" t="s">
        <v>35</v>
      </c>
      <c r="N205" s="231" t="s">
        <v>51</v>
      </c>
      <c r="O205" s="82"/>
      <c r="P205" s="211">
        <f>O205*H205</f>
        <v>0</v>
      </c>
      <c r="Q205" s="211">
        <v>0.0011999999999999999</v>
      </c>
      <c r="R205" s="211">
        <f>Q205*H205</f>
        <v>0.0035999999999999999</v>
      </c>
      <c r="S205" s="211">
        <v>0</v>
      </c>
      <c r="T205" s="21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3" t="s">
        <v>178</v>
      </c>
      <c r="AT205" s="213" t="s">
        <v>250</v>
      </c>
      <c r="AU205" s="213" t="s">
        <v>90</v>
      </c>
      <c r="AY205" s="14" t="s">
        <v>128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88</v>
      </c>
      <c r="BK205" s="214">
        <f>ROUND(I205*H205,1)</f>
        <v>0</v>
      </c>
      <c r="BL205" s="14" t="s">
        <v>135</v>
      </c>
      <c r="BM205" s="213" t="s">
        <v>366</v>
      </c>
    </row>
    <row r="206" s="2" customFormat="1">
      <c r="A206" s="36"/>
      <c r="B206" s="37"/>
      <c r="C206" s="38"/>
      <c r="D206" s="215" t="s">
        <v>137</v>
      </c>
      <c r="E206" s="38"/>
      <c r="F206" s="216" t="s">
        <v>365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4" t="s">
        <v>137</v>
      </c>
      <c r="AU206" s="14" t="s">
        <v>90</v>
      </c>
    </row>
    <row r="207" s="2" customFormat="1">
      <c r="A207" s="36"/>
      <c r="B207" s="37"/>
      <c r="C207" s="38"/>
      <c r="D207" s="220" t="s">
        <v>139</v>
      </c>
      <c r="E207" s="38"/>
      <c r="F207" s="221" t="s">
        <v>367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4" t="s">
        <v>139</v>
      </c>
      <c r="AU207" s="14" t="s">
        <v>90</v>
      </c>
    </row>
    <row r="208" s="2" customFormat="1" ht="16.5" customHeight="1">
      <c r="A208" s="36"/>
      <c r="B208" s="37"/>
      <c r="C208" s="222" t="s">
        <v>368</v>
      </c>
      <c r="D208" s="222" t="s">
        <v>250</v>
      </c>
      <c r="E208" s="223" t="s">
        <v>369</v>
      </c>
      <c r="F208" s="224" t="s">
        <v>370</v>
      </c>
      <c r="G208" s="225" t="s">
        <v>264</v>
      </c>
      <c r="H208" s="226">
        <v>6</v>
      </c>
      <c r="I208" s="227"/>
      <c r="J208" s="228">
        <f>ROUND(I208*H208,1)</f>
        <v>0</v>
      </c>
      <c r="K208" s="224" t="s">
        <v>35</v>
      </c>
      <c r="L208" s="229"/>
      <c r="M208" s="230" t="s">
        <v>35</v>
      </c>
      <c r="N208" s="231" t="s">
        <v>51</v>
      </c>
      <c r="O208" s="82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3" t="s">
        <v>178</v>
      </c>
      <c r="AT208" s="213" t="s">
        <v>250</v>
      </c>
      <c r="AU208" s="213" t="s">
        <v>90</v>
      </c>
      <c r="AY208" s="14" t="s">
        <v>128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88</v>
      </c>
      <c r="BK208" s="214">
        <f>ROUND(I208*H208,1)</f>
        <v>0</v>
      </c>
      <c r="BL208" s="14" t="s">
        <v>135</v>
      </c>
      <c r="BM208" s="213" t="s">
        <v>371</v>
      </c>
    </row>
    <row r="209" s="2" customFormat="1">
      <c r="A209" s="36"/>
      <c r="B209" s="37"/>
      <c r="C209" s="38"/>
      <c r="D209" s="215" t="s">
        <v>137</v>
      </c>
      <c r="E209" s="38"/>
      <c r="F209" s="216" t="s">
        <v>370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4" t="s">
        <v>137</v>
      </c>
      <c r="AU209" s="14" t="s">
        <v>90</v>
      </c>
    </row>
    <row r="210" s="2" customFormat="1" ht="24.15" customHeight="1">
      <c r="A210" s="36"/>
      <c r="B210" s="37"/>
      <c r="C210" s="202" t="s">
        <v>372</v>
      </c>
      <c r="D210" s="202" t="s">
        <v>130</v>
      </c>
      <c r="E210" s="203" t="s">
        <v>373</v>
      </c>
      <c r="F210" s="204" t="s">
        <v>374</v>
      </c>
      <c r="G210" s="205" t="s">
        <v>264</v>
      </c>
      <c r="H210" s="206">
        <v>3</v>
      </c>
      <c r="I210" s="207"/>
      <c r="J210" s="208">
        <f>ROUND(I210*H210,1)</f>
        <v>0</v>
      </c>
      <c r="K210" s="204" t="s">
        <v>134</v>
      </c>
      <c r="L210" s="42"/>
      <c r="M210" s="209" t="s">
        <v>35</v>
      </c>
      <c r="N210" s="210" t="s">
        <v>51</v>
      </c>
      <c r="O210" s="82"/>
      <c r="P210" s="211">
        <f>O210*H210</f>
        <v>0</v>
      </c>
      <c r="Q210" s="211">
        <v>0.00059999999999999995</v>
      </c>
      <c r="R210" s="211">
        <f>Q210*H210</f>
        <v>0.0018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135</v>
      </c>
      <c r="AT210" s="213" t="s">
        <v>130</v>
      </c>
      <c r="AU210" s="213" t="s">
        <v>90</v>
      </c>
      <c r="AY210" s="14" t="s">
        <v>128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4" t="s">
        <v>88</v>
      </c>
      <c r="BK210" s="214">
        <f>ROUND(I210*H210,1)</f>
        <v>0</v>
      </c>
      <c r="BL210" s="14" t="s">
        <v>135</v>
      </c>
      <c r="BM210" s="213" t="s">
        <v>375</v>
      </c>
    </row>
    <row r="211" s="2" customFormat="1">
      <c r="A211" s="36"/>
      <c r="B211" s="37"/>
      <c r="C211" s="38"/>
      <c r="D211" s="215" t="s">
        <v>137</v>
      </c>
      <c r="E211" s="38"/>
      <c r="F211" s="216" t="s">
        <v>374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4" t="s">
        <v>137</v>
      </c>
      <c r="AU211" s="14" t="s">
        <v>90</v>
      </c>
    </row>
    <row r="212" s="2" customFormat="1">
      <c r="A212" s="36"/>
      <c r="B212" s="37"/>
      <c r="C212" s="38"/>
      <c r="D212" s="220" t="s">
        <v>139</v>
      </c>
      <c r="E212" s="38"/>
      <c r="F212" s="221" t="s">
        <v>376</v>
      </c>
      <c r="G212" s="38"/>
      <c r="H212" s="38"/>
      <c r="I212" s="217"/>
      <c r="J212" s="38"/>
      <c r="K212" s="38"/>
      <c r="L212" s="42"/>
      <c r="M212" s="218"/>
      <c r="N212" s="219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4" t="s">
        <v>139</v>
      </c>
      <c r="AU212" s="14" t="s">
        <v>90</v>
      </c>
    </row>
    <row r="213" s="2" customFormat="1" ht="16.5" customHeight="1">
      <c r="A213" s="36"/>
      <c r="B213" s="37"/>
      <c r="C213" s="222" t="s">
        <v>377</v>
      </c>
      <c r="D213" s="222" t="s">
        <v>250</v>
      </c>
      <c r="E213" s="223" t="s">
        <v>378</v>
      </c>
      <c r="F213" s="224" t="s">
        <v>379</v>
      </c>
      <c r="G213" s="225" t="s">
        <v>264</v>
      </c>
      <c r="H213" s="226">
        <v>3</v>
      </c>
      <c r="I213" s="227"/>
      <c r="J213" s="228">
        <f>ROUND(I213*H213,1)</f>
        <v>0</v>
      </c>
      <c r="K213" s="224" t="s">
        <v>35</v>
      </c>
      <c r="L213" s="229"/>
      <c r="M213" s="230" t="s">
        <v>35</v>
      </c>
      <c r="N213" s="231" t="s">
        <v>51</v>
      </c>
      <c r="O213" s="8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178</v>
      </c>
      <c r="AT213" s="213" t="s">
        <v>250</v>
      </c>
      <c r="AU213" s="213" t="s">
        <v>90</v>
      </c>
      <c r="AY213" s="14" t="s">
        <v>128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4" t="s">
        <v>88</v>
      </c>
      <c r="BK213" s="214">
        <f>ROUND(I213*H213,1)</f>
        <v>0</v>
      </c>
      <c r="BL213" s="14" t="s">
        <v>135</v>
      </c>
      <c r="BM213" s="213" t="s">
        <v>380</v>
      </c>
    </row>
    <row r="214" s="2" customFormat="1">
      <c r="A214" s="36"/>
      <c r="B214" s="37"/>
      <c r="C214" s="38"/>
      <c r="D214" s="215" t="s">
        <v>137</v>
      </c>
      <c r="E214" s="38"/>
      <c r="F214" s="216" t="s">
        <v>379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4" t="s">
        <v>137</v>
      </c>
      <c r="AU214" s="14" t="s">
        <v>90</v>
      </c>
    </row>
    <row r="215" s="2" customFormat="1" ht="24.15" customHeight="1">
      <c r="A215" s="36"/>
      <c r="B215" s="37"/>
      <c r="C215" s="202" t="s">
        <v>381</v>
      </c>
      <c r="D215" s="202" t="s">
        <v>130</v>
      </c>
      <c r="E215" s="203" t="s">
        <v>382</v>
      </c>
      <c r="F215" s="204" t="s">
        <v>383</v>
      </c>
      <c r="G215" s="205" t="s">
        <v>384</v>
      </c>
      <c r="H215" s="206">
        <v>3</v>
      </c>
      <c r="I215" s="207"/>
      <c r="J215" s="208">
        <f>ROUND(I215*H215,1)</f>
        <v>0</v>
      </c>
      <c r="K215" s="204" t="s">
        <v>134</v>
      </c>
      <c r="L215" s="42"/>
      <c r="M215" s="209" t="s">
        <v>35</v>
      </c>
      <c r="N215" s="210" t="s">
        <v>51</v>
      </c>
      <c r="O215" s="82"/>
      <c r="P215" s="211">
        <f>O215*H215</f>
        <v>0</v>
      </c>
      <c r="Q215" s="211">
        <v>0.00010000000000000001</v>
      </c>
      <c r="R215" s="211">
        <f>Q215*H215</f>
        <v>0.00030000000000000003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135</v>
      </c>
      <c r="AT215" s="213" t="s">
        <v>130</v>
      </c>
      <c r="AU215" s="213" t="s">
        <v>90</v>
      </c>
      <c r="AY215" s="14" t="s">
        <v>128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4" t="s">
        <v>88</v>
      </c>
      <c r="BK215" s="214">
        <f>ROUND(I215*H215,1)</f>
        <v>0</v>
      </c>
      <c r="BL215" s="14" t="s">
        <v>135</v>
      </c>
      <c r="BM215" s="213" t="s">
        <v>385</v>
      </c>
    </row>
    <row r="216" s="2" customFormat="1">
      <c r="A216" s="36"/>
      <c r="B216" s="37"/>
      <c r="C216" s="38"/>
      <c r="D216" s="215" t="s">
        <v>137</v>
      </c>
      <c r="E216" s="38"/>
      <c r="F216" s="216" t="s">
        <v>386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4" t="s">
        <v>137</v>
      </c>
      <c r="AU216" s="14" t="s">
        <v>90</v>
      </c>
    </row>
    <row r="217" s="2" customFormat="1">
      <c r="A217" s="36"/>
      <c r="B217" s="37"/>
      <c r="C217" s="38"/>
      <c r="D217" s="220" t="s">
        <v>139</v>
      </c>
      <c r="E217" s="38"/>
      <c r="F217" s="221" t="s">
        <v>387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4" t="s">
        <v>139</v>
      </c>
      <c r="AU217" s="14" t="s">
        <v>90</v>
      </c>
    </row>
    <row r="218" s="2" customFormat="1" ht="24.15" customHeight="1">
      <c r="A218" s="36"/>
      <c r="B218" s="37"/>
      <c r="C218" s="202" t="s">
        <v>388</v>
      </c>
      <c r="D218" s="202" t="s">
        <v>130</v>
      </c>
      <c r="E218" s="203" t="s">
        <v>389</v>
      </c>
      <c r="F218" s="204" t="s">
        <v>390</v>
      </c>
      <c r="G218" s="205" t="s">
        <v>264</v>
      </c>
      <c r="H218" s="206">
        <v>3</v>
      </c>
      <c r="I218" s="207"/>
      <c r="J218" s="208">
        <f>ROUND(I218*H218,1)</f>
        <v>0</v>
      </c>
      <c r="K218" s="204" t="s">
        <v>134</v>
      </c>
      <c r="L218" s="42"/>
      <c r="M218" s="209" t="s">
        <v>35</v>
      </c>
      <c r="N218" s="210" t="s">
        <v>51</v>
      </c>
      <c r="O218" s="82"/>
      <c r="P218" s="211">
        <f>O218*H218</f>
        <v>0</v>
      </c>
      <c r="Q218" s="211">
        <v>0.21734000000000001</v>
      </c>
      <c r="R218" s="211">
        <f>Q218*H218</f>
        <v>0.65202000000000004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135</v>
      </c>
      <c r="AT218" s="213" t="s">
        <v>130</v>
      </c>
      <c r="AU218" s="213" t="s">
        <v>90</v>
      </c>
      <c r="AY218" s="14" t="s">
        <v>128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4" t="s">
        <v>88</v>
      </c>
      <c r="BK218" s="214">
        <f>ROUND(I218*H218,1)</f>
        <v>0</v>
      </c>
      <c r="BL218" s="14" t="s">
        <v>135</v>
      </c>
      <c r="BM218" s="213" t="s">
        <v>391</v>
      </c>
    </row>
    <row r="219" s="2" customFormat="1">
      <c r="A219" s="36"/>
      <c r="B219" s="37"/>
      <c r="C219" s="38"/>
      <c r="D219" s="215" t="s">
        <v>137</v>
      </c>
      <c r="E219" s="38"/>
      <c r="F219" s="216" t="s">
        <v>392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4" t="s">
        <v>137</v>
      </c>
      <c r="AU219" s="14" t="s">
        <v>90</v>
      </c>
    </row>
    <row r="220" s="2" customFormat="1">
      <c r="A220" s="36"/>
      <c r="B220" s="37"/>
      <c r="C220" s="38"/>
      <c r="D220" s="220" t="s">
        <v>139</v>
      </c>
      <c r="E220" s="38"/>
      <c r="F220" s="221" t="s">
        <v>393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4" t="s">
        <v>139</v>
      </c>
      <c r="AU220" s="14" t="s">
        <v>90</v>
      </c>
    </row>
    <row r="221" s="2" customFormat="1" ht="24.15" customHeight="1">
      <c r="A221" s="36"/>
      <c r="B221" s="37"/>
      <c r="C221" s="222" t="s">
        <v>394</v>
      </c>
      <c r="D221" s="222" t="s">
        <v>250</v>
      </c>
      <c r="E221" s="223" t="s">
        <v>395</v>
      </c>
      <c r="F221" s="224" t="s">
        <v>396</v>
      </c>
      <c r="G221" s="225" t="s">
        <v>264</v>
      </c>
      <c r="H221" s="226">
        <v>3</v>
      </c>
      <c r="I221" s="227"/>
      <c r="J221" s="228">
        <f>ROUND(I221*H221,1)</f>
        <v>0</v>
      </c>
      <c r="K221" s="224" t="s">
        <v>134</v>
      </c>
      <c r="L221" s="229"/>
      <c r="M221" s="230" t="s">
        <v>35</v>
      </c>
      <c r="N221" s="231" t="s">
        <v>51</v>
      </c>
      <c r="O221" s="82"/>
      <c r="P221" s="211">
        <f>O221*H221</f>
        <v>0</v>
      </c>
      <c r="Q221" s="211">
        <v>0.056300000000000003</v>
      </c>
      <c r="R221" s="211">
        <f>Q221*H221</f>
        <v>0.1689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178</v>
      </c>
      <c r="AT221" s="213" t="s">
        <v>250</v>
      </c>
      <c r="AU221" s="213" t="s">
        <v>90</v>
      </c>
      <c r="AY221" s="14" t="s">
        <v>128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4" t="s">
        <v>88</v>
      </c>
      <c r="BK221" s="214">
        <f>ROUND(I221*H221,1)</f>
        <v>0</v>
      </c>
      <c r="BL221" s="14" t="s">
        <v>135</v>
      </c>
      <c r="BM221" s="213" t="s">
        <v>397</v>
      </c>
    </row>
    <row r="222" s="2" customFormat="1">
      <c r="A222" s="36"/>
      <c r="B222" s="37"/>
      <c r="C222" s="38"/>
      <c r="D222" s="215" t="s">
        <v>137</v>
      </c>
      <c r="E222" s="38"/>
      <c r="F222" s="216" t="s">
        <v>396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4" t="s">
        <v>137</v>
      </c>
      <c r="AU222" s="14" t="s">
        <v>90</v>
      </c>
    </row>
    <row r="223" s="2" customFormat="1">
      <c r="A223" s="36"/>
      <c r="B223" s="37"/>
      <c r="C223" s="38"/>
      <c r="D223" s="220" t="s">
        <v>139</v>
      </c>
      <c r="E223" s="38"/>
      <c r="F223" s="221" t="s">
        <v>398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4" t="s">
        <v>139</v>
      </c>
      <c r="AU223" s="14" t="s">
        <v>90</v>
      </c>
    </row>
    <row r="224" s="2" customFormat="1" ht="24.15" customHeight="1">
      <c r="A224" s="36"/>
      <c r="B224" s="37"/>
      <c r="C224" s="202" t="s">
        <v>399</v>
      </c>
      <c r="D224" s="202" t="s">
        <v>130</v>
      </c>
      <c r="E224" s="203" t="s">
        <v>400</v>
      </c>
      <c r="F224" s="204" t="s">
        <v>401</v>
      </c>
      <c r="G224" s="205" t="s">
        <v>264</v>
      </c>
      <c r="H224" s="206">
        <v>3</v>
      </c>
      <c r="I224" s="207"/>
      <c r="J224" s="208">
        <f>ROUND(I224*H224,1)</f>
        <v>0</v>
      </c>
      <c r="K224" s="204" t="s">
        <v>35</v>
      </c>
      <c r="L224" s="42"/>
      <c r="M224" s="209" t="s">
        <v>35</v>
      </c>
      <c r="N224" s="210" t="s">
        <v>51</v>
      </c>
      <c r="O224" s="82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3" t="s">
        <v>135</v>
      </c>
      <c r="AT224" s="213" t="s">
        <v>130</v>
      </c>
      <c r="AU224" s="213" t="s">
        <v>90</v>
      </c>
      <c r="AY224" s="14" t="s">
        <v>128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4" t="s">
        <v>88</v>
      </c>
      <c r="BK224" s="214">
        <f>ROUND(I224*H224,1)</f>
        <v>0</v>
      </c>
      <c r="BL224" s="14" t="s">
        <v>135</v>
      </c>
      <c r="BM224" s="213" t="s">
        <v>402</v>
      </c>
    </row>
    <row r="225" s="2" customFormat="1">
      <c r="A225" s="36"/>
      <c r="B225" s="37"/>
      <c r="C225" s="38"/>
      <c r="D225" s="215" t="s">
        <v>137</v>
      </c>
      <c r="E225" s="38"/>
      <c r="F225" s="216" t="s">
        <v>401</v>
      </c>
      <c r="G225" s="38"/>
      <c r="H225" s="38"/>
      <c r="I225" s="217"/>
      <c r="J225" s="38"/>
      <c r="K225" s="38"/>
      <c r="L225" s="42"/>
      <c r="M225" s="218"/>
      <c r="N225" s="21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4" t="s">
        <v>137</v>
      </c>
      <c r="AU225" s="14" t="s">
        <v>90</v>
      </c>
    </row>
    <row r="226" s="2" customFormat="1" ht="24.15" customHeight="1">
      <c r="A226" s="36"/>
      <c r="B226" s="37"/>
      <c r="C226" s="202" t="s">
        <v>403</v>
      </c>
      <c r="D226" s="202" t="s">
        <v>130</v>
      </c>
      <c r="E226" s="203" t="s">
        <v>404</v>
      </c>
      <c r="F226" s="204" t="s">
        <v>405</v>
      </c>
      <c r="G226" s="205" t="s">
        <v>187</v>
      </c>
      <c r="H226" s="206">
        <v>1.7529999999999999</v>
      </c>
      <c r="I226" s="207"/>
      <c r="J226" s="208">
        <f>ROUND(I226*H226,1)</f>
        <v>0</v>
      </c>
      <c r="K226" s="204" t="s">
        <v>134</v>
      </c>
      <c r="L226" s="42"/>
      <c r="M226" s="209" t="s">
        <v>35</v>
      </c>
      <c r="N226" s="210" t="s">
        <v>51</v>
      </c>
      <c r="O226" s="82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13" t="s">
        <v>135</v>
      </c>
      <c r="AT226" s="213" t="s">
        <v>130</v>
      </c>
      <c r="AU226" s="213" t="s">
        <v>90</v>
      </c>
      <c r="AY226" s="14" t="s">
        <v>128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4" t="s">
        <v>88</v>
      </c>
      <c r="BK226" s="214">
        <f>ROUND(I226*H226,1)</f>
        <v>0</v>
      </c>
      <c r="BL226" s="14" t="s">
        <v>135</v>
      </c>
      <c r="BM226" s="213" t="s">
        <v>406</v>
      </c>
    </row>
    <row r="227" s="2" customFormat="1">
      <c r="A227" s="36"/>
      <c r="B227" s="37"/>
      <c r="C227" s="38"/>
      <c r="D227" s="215" t="s">
        <v>137</v>
      </c>
      <c r="E227" s="38"/>
      <c r="F227" s="216" t="s">
        <v>407</v>
      </c>
      <c r="G227" s="38"/>
      <c r="H227" s="38"/>
      <c r="I227" s="217"/>
      <c r="J227" s="38"/>
      <c r="K227" s="38"/>
      <c r="L227" s="42"/>
      <c r="M227" s="218"/>
      <c r="N227" s="219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4" t="s">
        <v>137</v>
      </c>
      <c r="AU227" s="14" t="s">
        <v>90</v>
      </c>
    </row>
    <row r="228" s="2" customFormat="1">
      <c r="A228" s="36"/>
      <c r="B228" s="37"/>
      <c r="C228" s="38"/>
      <c r="D228" s="220" t="s">
        <v>139</v>
      </c>
      <c r="E228" s="38"/>
      <c r="F228" s="221" t="s">
        <v>408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4" t="s">
        <v>139</v>
      </c>
      <c r="AU228" s="14" t="s">
        <v>90</v>
      </c>
    </row>
    <row r="229" s="2" customFormat="1" ht="24.15" customHeight="1">
      <c r="A229" s="36"/>
      <c r="B229" s="37"/>
      <c r="C229" s="202" t="s">
        <v>409</v>
      </c>
      <c r="D229" s="202" t="s">
        <v>130</v>
      </c>
      <c r="E229" s="203" t="s">
        <v>410</v>
      </c>
      <c r="F229" s="204" t="s">
        <v>411</v>
      </c>
      <c r="G229" s="205" t="s">
        <v>133</v>
      </c>
      <c r="H229" s="206">
        <v>11.686999999999999</v>
      </c>
      <c r="I229" s="207"/>
      <c r="J229" s="208">
        <f>ROUND(I229*H229,1)</f>
        <v>0</v>
      </c>
      <c r="K229" s="204" t="s">
        <v>134</v>
      </c>
      <c r="L229" s="42"/>
      <c r="M229" s="209" t="s">
        <v>35</v>
      </c>
      <c r="N229" s="210" t="s">
        <v>51</v>
      </c>
      <c r="O229" s="82"/>
      <c r="P229" s="211">
        <f>O229*H229</f>
        <v>0</v>
      </c>
      <c r="Q229" s="211">
        <v>0.0040200000000000001</v>
      </c>
      <c r="R229" s="211">
        <f>Q229*H229</f>
        <v>0.046981740000000001</v>
      </c>
      <c r="S229" s="211">
        <v>0</v>
      </c>
      <c r="T229" s="21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3" t="s">
        <v>135</v>
      </c>
      <c r="AT229" s="213" t="s">
        <v>130</v>
      </c>
      <c r="AU229" s="213" t="s">
        <v>90</v>
      </c>
      <c r="AY229" s="14" t="s">
        <v>128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4" t="s">
        <v>88</v>
      </c>
      <c r="BK229" s="214">
        <f>ROUND(I229*H229,1)</f>
        <v>0</v>
      </c>
      <c r="BL229" s="14" t="s">
        <v>135</v>
      </c>
      <c r="BM229" s="213" t="s">
        <v>412</v>
      </c>
    </row>
    <row r="230" s="2" customFormat="1">
      <c r="A230" s="36"/>
      <c r="B230" s="37"/>
      <c r="C230" s="38"/>
      <c r="D230" s="215" t="s">
        <v>137</v>
      </c>
      <c r="E230" s="38"/>
      <c r="F230" s="216" t="s">
        <v>413</v>
      </c>
      <c r="G230" s="38"/>
      <c r="H230" s="38"/>
      <c r="I230" s="217"/>
      <c r="J230" s="38"/>
      <c r="K230" s="38"/>
      <c r="L230" s="42"/>
      <c r="M230" s="218"/>
      <c r="N230" s="219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4" t="s">
        <v>137</v>
      </c>
      <c r="AU230" s="14" t="s">
        <v>90</v>
      </c>
    </row>
    <row r="231" s="2" customFormat="1">
      <c r="A231" s="36"/>
      <c r="B231" s="37"/>
      <c r="C231" s="38"/>
      <c r="D231" s="220" t="s">
        <v>139</v>
      </c>
      <c r="E231" s="38"/>
      <c r="F231" s="221" t="s">
        <v>414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4" t="s">
        <v>139</v>
      </c>
      <c r="AU231" s="14" t="s">
        <v>90</v>
      </c>
    </row>
    <row r="232" s="2" customFormat="1" ht="16.5" customHeight="1">
      <c r="A232" s="36"/>
      <c r="B232" s="37"/>
      <c r="C232" s="202" t="s">
        <v>415</v>
      </c>
      <c r="D232" s="202" t="s">
        <v>130</v>
      </c>
      <c r="E232" s="203" t="s">
        <v>416</v>
      </c>
      <c r="F232" s="204" t="s">
        <v>417</v>
      </c>
      <c r="G232" s="205" t="s">
        <v>264</v>
      </c>
      <c r="H232" s="206">
        <v>3</v>
      </c>
      <c r="I232" s="207"/>
      <c r="J232" s="208">
        <f>ROUND(I232*H232,1)</f>
        <v>0</v>
      </c>
      <c r="K232" s="204" t="s">
        <v>134</v>
      </c>
      <c r="L232" s="42"/>
      <c r="M232" s="209" t="s">
        <v>35</v>
      </c>
      <c r="N232" s="210" t="s">
        <v>51</v>
      </c>
      <c r="O232" s="82"/>
      <c r="P232" s="211">
        <f>O232*H232</f>
        <v>0</v>
      </c>
      <c r="Q232" s="211">
        <v>0.00031</v>
      </c>
      <c r="R232" s="211">
        <f>Q232*H232</f>
        <v>0.00093000000000000005</v>
      </c>
      <c r="S232" s="211">
        <v>0</v>
      </c>
      <c r="T232" s="21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3" t="s">
        <v>135</v>
      </c>
      <c r="AT232" s="213" t="s">
        <v>130</v>
      </c>
      <c r="AU232" s="213" t="s">
        <v>90</v>
      </c>
      <c r="AY232" s="14" t="s">
        <v>128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4" t="s">
        <v>88</v>
      </c>
      <c r="BK232" s="214">
        <f>ROUND(I232*H232,1)</f>
        <v>0</v>
      </c>
      <c r="BL232" s="14" t="s">
        <v>135</v>
      </c>
      <c r="BM232" s="213" t="s">
        <v>418</v>
      </c>
    </row>
    <row r="233" s="2" customFormat="1">
      <c r="A233" s="36"/>
      <c r="B233" s="37"/>
      <c r="C233" s="38"/>
      <c r="D233" s="215" t="s">
        <v>137</v>
      </c>
      <c r="E233" s="38"/>
      <c r="F233" s="216" t="s">
        <v>419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4" t="s">
        <v>137</v>
      </c>
      <c r="AU233" s="14" t="s">
        <v>90</v>
      </c>
    </row>
    <row r="234" s="2" customFormat="1">
      <c r="A234" s="36"/>
      <c r="B234" s="37"/>
      <c r="C234" s="38"/>
      <c r="D234" s="220" t="s">
        <v>139</v>
      </c>
      <c r="E234" s="38"/>
      <c r="F234" s="221" t="s">
        <v>420</v>
      </c>
      <c r="G234" s="38"/>
      <c r="H234" s="38"/>
      <c r="I234" s="217"/>
      <c r="J234" s="38"/>
      <c r="K234" s="38"/>
      <c r="L234" s="42"/>
      <c r="M234" s="218"/>
      <c r="N234" s="219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4" t="s">
        <v>139</v>
      </c>
      <c r="AU234" s="14" t="s">
        <v>90</v>
      </c>
    </row>
    <row r="235" s="2" customFormat="1" ht="16.5" customHeight="1">
      <c r="A235" s="36"/>
      <c r="B235" s="37"/>
      <c r="C235" s="202" t="s">
        <v>421</v>
      </c>
      <c r="D235" s="202" t="s">
        <v>130</v>
      </c>
      <c r="E235" s="203" t="s">
        <v>422</v>
      </c>
      <c r="F235" s="204" t="s">
        <v>423</v>
      </c>
      <c r="G235" s="205" t="s">
        <v>168</v>
      </c>
      <c r="H235" s="206">
        <v>6.0999999999999996</v>
      </c>
      <c r="I235" s="207"/>
      <c r="J235" s="208">
        <f>ROUND(I235*H235,1)</f>
        <v>0</v>
      </c>
      <c r="K235" s="204" t="s">
        <v>134</v>
      </c>
      <c r="L235" s="42"/>
      <c r="M235" s="209" t="s">
        <v>35</v>
      </c>
      <c r="N235" s="210" t="s">
        <v>51</v>
      </c>
      <c r="O235" s="82"/>
      <c r="P235" s="211">
        <f>O235*H235</f>
        <v>0</v>
      </c>
      <c r="Q235" s="211">
        <v>0.00019000000000000001</v>
      </c>
      <c r="R235" s="211">
        <f>Q235*H235</f>
        <v>0.0011590000000000001</v>
      </c>
      <c r="S235" s="211">
        <v>0</v>
      </c>
      <c r="T235" s="212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13" t="s">
        <v>135</v>
      </c>
      <c r="AT235" s="213" t="s">
        <v>130</v>
      </c>
      <c r="AU235" s="213" t="s">
        <v>90</v>
      </c>
      <c r="AY235" s="14" t="s">
        <v>128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4" t="s">
        <v>88</v>
      </c>
      <c r="BK235" s="214">
        <f>ROUND(I235*H235,1)</f>
        <v>0</v>
      </c>
      <c r="BL235" s="14" t="s">
        <v>135</v>
      </c>
      <c r="BM235" s="213" t="s">
        <v>424</v>
      </c>
    </row>
    <row r="236" s="2" customFormat="1">
      <c r="A236" s="36"/>
      <c r="B236" s="37"/>
      <c r="C236" s="38"/>
      <c r="D236" s="215" t="s">
        <v>137</v>
      </c>
      <c r="E236" s="38"/>
      <c r="F236" s="216" t="s">
        <v>425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4" t="s">
        <v>137</v>
      </c>
      <c r="AU236" s="14" t="s">
        <v>90</v>
      </c>
    </row>
    <row r="237" s="2" customFormat="1">
      <c r="A237" s="36"/>
      <c r="B237" s="37"/>
      <c r="C237" s="38"/>
      <c r="D237" s="220" t="s">
        <v>139</v>
      </c>
      <c r="E237" s="38"/>
      <c r="F237" s="221" t="s">
        <v>426</v>
      </c>
      <c r="G237" s="38"/>
      <c r="H237" s="38"/>
      <c r="I237" s="217"/>
      <c r="J237" s="38"/>
      <c r="K237" s="38"/>
      <c r="L237" s="42"/>
      <c r="M237" s="218"/>
      <c r="N237" s="219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4" t="s">
        <v>139</v>
      </c>
      <c r="AU237" s="14" t="s">
        <v>90</v>
      </c>
    </row>
    <row r="238" s="2" customFormat="1" ht="21.75" customHeight="1">
      <c r="A238" s="36"/>
      <c r="B238" s="37"/>
      <c r="C238" s="202" t="s">
        <v>427</v>
      </c>
      <c r="D238" s="202" t="s">
        <v>130</v>
      </c>
      <c r="E238" s="203" t="s">
        <v>428</v>
      </c>
      <c r="F238" s="204" t="s">
        <v>429</v>
      </c>
      <c r="G238" s="205" t="s">
        <v>168</v>
      </c>
      <c r="H238" s="206">
        <v>6.0999999999999996</v>
      </c>
      <c r="I238" s="207"/>
      <c r="J238" s="208">
        <f>ROUND(I238*H238,1)</f>
        <v>0</v>
      </c>
      <c r="K238" s="204" t="s">
        <v>134</v>
      </c>
      <c r="L238" s="42"/>
      <c r="M238" s="209" t="s">
        <v>35</v>
      </c>
      <c r="N238" s="210" t="s">
        <v>51</v>
      </c>
      <c r="O238" s="82"/>
      <c r="P238" s="211">
        <f>O238*H238</f>
        <v>0</v>
      </c>
      <c r="Q238" s="211">
        <v>6.9999999999999994E-05</v>
      </c>
      <c r="R238" s="211">
        <f>Q238*H238</f>
        <v>0.00042699999999999992</v>
      </c>
      <c r="S238" s="211">
        <v>0</v>
      </c>
      <c r="T238" s="21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13" t="s">
        <v>135</v>
      </c>
      <c r="AT238" s="213" t="s">
        <v>130</v>
      </c>
      <c r="AU238" s="213" t="s">
        <v>90</v>
      </c>
      <c r="AY238" s="14" t="s">
        <v>128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4" t="s">
        <v>88</v>
      </c>
      <c r="BK238" s="214">
        <f>ROUND(I238*H238,1)</f>
        <v>0</v>
      </c>
      <c r="BL238" s="14" t="s">
        <v>135</v>
      </c>
      <c r="BM238" s="213" t="s">
        <v>430</v>
      </c>
    </row>
    <row r="239" s="2" customFormat="1">
      <c r="A239" s="36"/>
      <c r="B239" s="37"/>
      <c r="C239" s="38"/>
      <c r="D239" s="215" t="s">
        <v>137</v>
      </c>
      <c r="E239" s="38"/>
      <c r="F239" s="216" t="s">
        <v>431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4" t="s">
        <v>137</v>
      </c>
      <c r="AU239" s="14" t="s">
        <v>90</v>
      </c>
    </row>
    <row r="240" s="2" customFormat="1">
      <c r="A240" s="36"/>
      <c r="B240" s="37"/>
      <c r="C240" s="38"/>
      <c r="D240" s="220" t="s">
        <v>139</v>
      </c>
      <c r="E240" s="38"/>
      <c r="F240" s="221" t="s">
        <v>432</v>
      </c>
      <c r="G240" s="38"/>
      <c r="H240" s="38"/>
      <c r="I240" s="217"/>
      <c r="J240" s="38"/>
      <c r="K240" s="38"/>
      <c r="L240" s="42"/>
      <c r="M240" s="218"/>
      <c r="N240" s="219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4" t="s">
        <v>139</v>
      </c>
      <c r="AU240" s="14" t="s">
        <v>90</v>
      </c>
    </row>
    <row r="241" s="12" customFormat="1" ht="22.8" customHeight="1">
      <c r="A241" s="12"/>
      <c r="B241" s="186"/>
      <c r="C241" s="187"/>
      <c r="D241" s="188" t="s">
        <v>79</v>
      </c>
      <c r="E241" s="200" t="s">
        <v>433</v>
      </c>
      <c r="F241" s="200" t="s">
        <v>434</v>
      </c>
      <c r="G241" s="187"/>
      <c r="H241" s="187"/>
      <c r="I241" s="190"/>
      <c r="J241" s="201">
        <f>BK241</f>
        <v>0</v>
      </c>
      <c r="K241" s="187"/>
      <c r="L241" s="192"/>
      <c r="M241" s="193"/>
      <c r="N241" s="194"/>
      <c r="O241" s="194"/>
      <c r="P241" s="195">
        <f>SUM(P242:P250)</f>
        <v>0</v>
      </c>
      <c r="Q241" s="194"/>
      <c r="R241" s="195">
        <f>SUM(R242:R250)</f>
        <v>0</v>
      </c>
      <c r="S241" s="194"/>
      <c r="T241" s="196">
        <f>SUM(T242:T250)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7" t="s">
        <v>88</v>
      </c>
      <c r="AT241" s="198" t="s">
        <v>79</v>
      </c>
      <c r="AU241" s="198" t="s">
        <v>88</v>
      </c>
      <c r="AY241" s="197" t="s">
        <v>128</v>
      </c>
      <c r="BK241" s="199">
        <f>SUM(BK242:BK250)</f>
        <v>0</v>
      </c>
    </row>
    <row r="242" s="2" customFormat="1" ht="21.75" customHeight="1">
      <c r="A242" s="36"/>
      <c r="B242" s="37"/>
      <c r="C242" s="202" t="s">
        <v>435</v>
      </c>
      <c r="D242" s="202" t="s">
        <v>130</v>
      </c>
      <c r="E242" s="203" t="s">
        <v>436</v>
      </c>
      <c r="F242" s="204" t="s">
        <v>437</v>
      </c>
      <c r="G242" s="205" t="s">
        <v>233</v>
      </c>
      <c r="H242" s="206">
        <v>6.5499999999999998</v>
      </c>
      <c r="I242" s="207"/>
      <c r="J242" s="208">
        <f>ROUND(I242*H242,1)</f>
        <v>0</v>
      </c>
      <c r="K242" s="204" t="s">
        <v>134</v>
      </c>
      <c r="L242" s="42"/>
      <c r="M242" s="209" t="s">
        <v>35</v>
      </c>
      <c r="N242" s="210" t="s">
        <v>51</v>
      </c>
      <c r="O242" s="82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3" t="s">
        <v>135</v>
      </c>
      <c r="AT242" s="213" t="s">
        <v>130</v>
      </c>
      <c r="AU242" s="213" t="s">
        <v>90</v>
      </c>
      <c r="AY242" s="14" t="s">
        <v>128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4" t="s">
        <v>88</v>
      </c>
      <c r="BK242" s="214">
        <f>ROUND(I242*H242,1)</f>
        <v>0</v>
      </c>
      <c r="BL242" s="14" t="s">
        <v>135</v>
      </c>
      <c r="BM242" s="213" t="s">
        <v>438</v>
      </c>
    </row>
    <row r="243" s="2" customFormat="1">
      <c r="A243" s="36"/>
      <c r="B243" s="37"/>
      <c r="C243" s="38"/>
      <c r="D243" s="215" t="s">
        <v>137</v>
      </c>
      <c r="E243" s="38"/>
      <c r="F243" s="216" t="s">
        <v>439</v>
      </c>
      <c r="G243" s="38"/>
      <c r="H243" s="38"/>
      <c r="I243" s="217"/>
      <c r="J243" s="38"/>
      <c r="K243" s="38"/>
      <c r="L243" s="42"/>
      <c r="M243" s="218"/>
      <c r="N243" s="21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4" t="s">
        <v>137</v>
      </c>
      <c r="AU243" s="14" t="s">
        <v>90</v>
      </c>
    </row>
    <row r="244" s="2" customFormat="1">
      <c r="A244" s="36"/>
      <c r="B244" s="37"/>
      <c r="C244" s="38"/>
      <c r="D244" s="220" t="s">
        <v>139</v>
      </c>
      <c r="E244" s="38"/>
      <c r="F244" s="221" t="s">
        <v>440</v>
      </c>
      <c r="G244" s="38"/>
      <c r="H244" s="38"/>
      <c r="I244" s="217"/>
      <c r="J244" s="38"/>
      <c r="K244" s="38"/>
      <c r="L244" s="42"/>
      <c r="M244" s="218"/>
      <c r="N244" s="219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4" t="s">
        <v>139</v>
      </c>
      <c r="AU244" s="14" t="s">
        <v>90</v>
      </c>
    </row>
    <row r="245" s="2" customFormat="1" ht="37.8" customHeight="1">
      <c r="A245" s="36"/>
      <c r="B245" s="37"/>
      <c r="C245" s="202" t="s">
        <v>441</v>
      </c>
      <c r="D245" s="202" t="s">
        <v>130</v>
      </c>
      <c r="E245" s="203" t="s">
        <v>442</v>
      </c>
      <c r="F245" s="204" t="s">
        <v>443</v>
      </c>
      <c r="G245" s="205" t="s">
        <v>233</v>
      </c>
      <c r="H245" s="206">
        <v>4.5780000000000003</v>
      </c>
      <c r="I245" s="207"/>
      <c r="J245" s="208">
        <f>ROUND(I245*H245,1)</f>
        <v>0</v>
      </c>
      <c r="K245" s="204" t="s">
        <v>134</v>
      </c>
      <c r="L245" s="42"/>
      <c r="M245" s="209" t="s">
        <v>35</v>
      </c>
      <c r="N245" s="210" t="s">
        <v>51</v>
      </c>
      <c r="O245" s="82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13" t="s">
        <v>135</v>
      </c>
      <c r="AT245" s="213" t="s">
        <v>130</v>
      </c>
      <c r="AU245" s="213" t="s">
        <v>90</v>
      </c>
      <c r="AY245" s="14" t="s">
        <v>128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4" t="s">
        <v>88</v>
      </c>
      <c r="BK245" s="214">
        <f>ROUND(I245*H245,1)</f>
        <v>0</v>
      </c>
      <c r="BL245" s="14" t="s">
        <v>135</v>
      </c>
      <c r="BM245" s="213" t="s">
        <v>444</v>
      </c>
    </row>
    <row r="246" s="2" customFormat="1">
      <c r="A246" s="36"/>
      <c r="B246" s="37"/>
      <c r="C246" s="38"/>
      <c r="D246" s="215" t="s">
        <v>137</v>
      </c>
      <c r="E246" s="38"/>
      <c r="F246" s="216" t="s">
        <v>235</v>
      </c>
      <c r="G246" s="38"/>
      <c r="H246" s="38"/>
      <c r="I246" s="217"/>
      <c r="J246" s="38"/>
      <c r="K246" s="38"/>
      <c r="L246" s="42"/>
      <c r="M246" s="218"/>
      <c r="N246" s="219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4" t="s">
        <v>137</v>
      </c>
      <c r="AU246" s="14" t="s">
        <v>90</v>
      </c>
    </row>
    <row r="247" s="2" customFormat="1">
      <c r="A247" s="36"/>
      <c r="B247" s="37"/>
      <c r="C247" s="38"/>
      <c r="D247" s="220" t="s">
        <v>139</v>
      </c>
      <c r="E247" s="38"/>
      <c r="F247" s="221" t="s">
        <v>445</v>
      </c>
      <c r="G247" s="38"/>
      <c r="H247" s="38"/>
      <c r="I247" s="217"/>
      <c r="J247" s="38"/>
      <c r="K247" s="38"/>
      <c r="L247" s="42"/>
      <c r="M247" s="218"/>
      <c r="N247" s="219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4" t="s">
        <v>139</v>
      </c>
      <c r="AU247" s="14" t="s">
        <v>90</v>
      </c>
    </row>
    <row r="248" s="2" customFormat="1" ht="44.25" customHeight="1">
      <c r="A248" s="36"/>
      <c r="B248" s="37"/>
      <c r="C248" s="202" t="s">
        <v>446</v>
      </c>
      <c r="D248" s="202" t="s">
        <v>130</v>
      </c>
      <c r="E248" s="203" t="s">
        <v>447</v>
      </c>
      <c r="F248" s="204" t="s">
        <v>448</v>
      </c>
      <c r="G248" s="205" t="s">
        <v>233</v>
      </c>
      <c r="H248" s="206">
        <v>1.9710000000000001</v>
      </c>
      <c r="I248" s="207"/>
      <c r="J248" s="208">
        <f>ROUND(I248*H248,1)</f>
        <v>0</v>
      </c>
      <c r="K248" s="204" t="s">
        <v>134</v>
      </c>
      <c r="L248" s="42"/>
      <c r="M248" s="209" t="s">
        <v>35</v>
      </c>
      <c r="N248" s="210" t="s">
        <v>51</v>
      </c>
      <c r="O248" s="82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13" t="s">
        <v>135</v>
      </c>
      <c r="AT248" s="213" t="s">
        <v>130</v>
      </c>
      <c r="AU248" s="213" t="s">
        <v>90</v>
      </c>
      <c r="AY248" s="14" t="s">
        <v>128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4" t="s">
        <v>88</v>
      </c>
      <c r="BK248" s="214">
        <f>ROUND(I248*H248,1)</f>
        <v>0</v>
      </c>
      <c r="BL248" s="14" t="s">
        <v>135</v>
      </c>
      <c r="BM248" s="213" t="s">
        <v>449</v>
      </c>
    </row>
    <row r="249" s="2" customFormat="1">
      <c r="A249" s="36"/>
      <c r="B249" s="37"/>
      <c r="C249" s="38"/>
      <c r="D249" s="215" t="s">
        <v>137</v>
      </c>
      <c r="E249" s="38"/>
      <c r="F249" s="216" t="s">
        <v>448</v>
      </c>
      <c r="G249" s="38"/>
      <c r="H249" s="38"/>
      <c r="I249" s="217"/>
      <c r="J249" s="38"/>
      <c r="K249" s="38"/>
      <c r="L249" s="42"/>
      <c r="M249" s="218"/>
      <c r="N249" s="21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4" t="s">
        <v>137</v>
      </c>
      <c r="AU249" s="14" t="s">
        <v>90</v>
      </c>
    </row>
    <row r="250" s="2" customFormat="1">
      <c r="A250" s="36"/>
      <c r="B250" s="37"/>
      <c r="C250" s="38"/>
      <c r="D250" s="220" t="s">
        <v>139</v>
      </c>
      <c r="E250" s="38"/>
      <c r="F250" s="221" t="s">
        <v>450</v>
      </c>
      <c r="G250" s="38"/>
      <c r="H250" s="38"/>
      <c r="I250" s="217"/>
      <c r="J250" s="38"/>
      <c r="K250" s="38"/>
      <c r="L250" s="42"/>
      <c r="M250" s="218"/>
      <c r="N250" s="219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4" t="s">
        <v>139</v>
      </c>
      <c r="AU250" s="14" t="s">
        <v>90</v>
      </c>
    </row>
    <row r="251" s="12" customFormat="1" ht="22.8" customHeight="1">
      <c r="A251" s="12"/>
      <c r="B251" s="186"/>
      <c r="C251" s="187"/>
      <c r="D251" s="188" t="s">
        <v>79</v>
      </c>
      <c r="E251" s="200" t="s">
        <v>451</v>
      </c>
      <c r="F251" s="200" t="s">
        <v>452</v>
      </c>
      <c r="G251" s="187"/>
      <c r="H251" s="187"/>
      <c r="I251" s="190"/>
      <c r="J251" s="201">
        <f>BK251</f>
        <v>0</v>
      </c>
      <c r="K251" s="187"/>
      <c r="L251" s="192"/>
      <c r="M251" s="193"/>
      <c r="N251" s="194"/>
      <c r="O251" s="194"/>
      <c r="P251" s="195">
        <f>SUM(P252:P257)</f>
        <v>0</v>
      </c>
      <c r="Q251" s="194"/>
      <c r="R251" s="195">
        <f>SUM(R252:R257)</f>
        <v>0</v>
      </c>
      <c r="S251" s="194"/>
      <c r="T251" s="196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7" t="s">
        <v>88</v>
      </c>
      <c r="AT251" s="198" t="s">
        <v>79</v>
      </c>
      <c r="AU251" s="198" t="s">
        <v>88</v>
      </c>
      <c r="AY251" s="197" t="s">
        <v>128</v>
      </c>
      <c r="BK251" s="199">
        <f>SUM(BK252:BK257)</f>
        <v>0</v>
      </c>
    </row>
    <row r="252" s="2" customFormat="1" ht="24.15" customHeight="1">
      <c r="A252" s="36"/>
      <c r="B252" s="37"/>
      <c r="C252" s="202" t="s">
        <v>453</v>
      </c>
      <c r="D252" s="202" t="s">
        <v>130</v>
      </c>
      <c r="E252" s="203" t="s">
        <v>454</v>
      </c>
      <c r="F252" s="204" t="s">
        <v>455</v>
      </c>
      <c r="G252" s="205" t="s">
        <v>233</v>
      </c>
      <c r="H252" s="206">
        <v>1.2050000000000001</v>
      </c>
      <c r="I252" s="207"/>
      <c r="J252" s="208">
        <f>ROUND(I252*H252,1)</f>
        <v>0</v>
      </c>
      <c r="K252" s="204" t="s">
        <v>134</v>
      </c>
      <c r="L252" s="42"/>
      <c r="M252" s="209" t="s">
        <v>35</v>
      </c>
      <c r="N252" s="210" t="s">
        <v>51</v>
      </c>
      <c r="O252" s="82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13" t="s">
        <v>135</v>
      </c>
      <c r="AT252" s="213" t="s">
        <v>130</v>
      </c>
      <c r="AU252" s="213" t="s">
        <v>90</v>
      </c>
      <c r="AY252" s="14" t="s">
        <v>128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4" t="s">
        <v>88</v>
      </c>
      <c r="BK252" s="214">
        <f>ROUND(I252*H252,1)</f>
        <v>0</v>
      </c>
      <c r="BL252" s="14" t="s">
        <v>135</v>
      </c>
      <c r="BM252" s="213" t="s">
        <v>456</v>
      </c>
    </row>
    <row r="253" s="2" customFormat="1">
      <c r="A253" s="36"/>
      <c r="B253" s="37"/>
      <c r="C253" s="38"/>
      <c r="D253" s="215" t="s">
        <v>137</v>
      </c>
      <c r="E253" s="38"/>
      <c r="F253" s="216" t="s">
        <v>457</v>
      </c>
      <c r="G253" s="38"/>
      <c r="H253" s="38"/>
      <c r="I253" s="217"/>
      <c r="J253" s="38"/>
      <c r="K253" s="38"/>
      <c r="L253" s="42"/>
      <c r="M253" s="218"/>
      <c r="N253" s="219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4" t="s">
        <v>137</v>
      </c>
      <c r="AU253" s="14" t="s">
        <v>90</v>
      </c>
    </row>
    <row r="254" s="2" customFormat="1">
      <c r="A254" s="36"/>
      <c r="B254" s="37"/>
      <c r="C254" s="38"/>
      <c r="D254" s="220" t="s">
        <v>139</v>
      </c>
      <c r="E254" s="38"/>
      <c r="F254" s="221" t="s">
        <v>458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4" t="s">
        <v>139</v>
      </c>
      <c r="AU254" s="14" t="s">
        <v>90</v>
      </c>
    </row>
    <row r="255" s="2" customFormat="1" ht="33" customHeight="1">
      <c r="A255" s="36"/>
      <c r="B255" s="37"/>
      <c r="C255" s="202" t="s">
        <v>459</v>
      </c>
      <c r="D255" s="202" t="s">
        <v>130</v>
      </c>
      <c r="E255" s="203" t="s">
        <v>460</v>
      </c>
      <c r="F255" s="204" t="s">
        <v>461</v>
      </c>
      <c r="G255" s="205" t="s">
        <v>233</v>
      </c>
      <c r="H255" s="206">
        <v>1.2050000000000001</v>
      </c>
      <c r="I255" s="207"/>
      <c r="J255" s="208">
        <f>ROUND(I255*H255,1)</f>
        <v>0</v>
      </c>
      <c r="K255" s="204" t="s">
        <v>134</v>
      </c>
      <c r="L255" s="42"/>
      <c r="M255" s="209" t="s">
        <v>35</v>
      </c>
      <c r="N255" s="210" t="s">
        <v>51</v>
      </c>
      <c r="O255" s="82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13" t="s">
        <v>135</v>
      </c>
      <c r="AT255" s="213" t="s">
        <v>130</v>
      </c>
      <c r="AU255" s="213" t="s">
        <v>90</v>
      </c>
      <c r="AY255" s="14" t="s">
        <v>128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4" t="s">
        <v>88</v>
      </c>
      <c r="BK255" s="214">
        <f>ROUND(I255*H255,1)</f>
        <v>0</v>
      </c>
      <c r="BL255" s="14" t="s">
        <v>135</v>
      </c>
      <c r="BM255" s="213" t="s">
        <v>462</v>
      </c>
    </row>
    <row r="256" s="2" customFormat="1">
      <c r="A256" s="36"/>
      <c r="B256" s="37"/>
      <c r="C256" s="38"/>
      <c r="D256" s="215" t="s">
        <v>137</v>
      </c>
      <c r="E256" s="38"/>
      <c r="F256" s="216" t="s">
        <v>463</v>
      </c>
      <c r="G256" s="38"/>
      <c r="H256" s="38"/>
      <c r="I256" s="217"/>
      <c r="J256" s="38"/>
      <c r="K256" s="38"/>
      <c r="L256" s="42"/>
      <c r="M256" s="218"/>
      <c r="N256" s="219"/>
      <c r="O256" s="82"/>
      <c r="P256" s="82"/>
      <c r="Q256" s="82"/>
      <c r="R256" s="82"/>
      <c r="S256" s="82"/>
      <c r="T256" s="83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4" t="s">
        <v>137</v>
      </c>
      <c r="AU256" s="14" t="s">
        <v>90</v>
      </c>
    </row>
    <row r="257" s="2" customFormat="1">
      <c r="A257" s="36"/>
      <c r="B257" s="37"/>
      <c r="C257" s="38"/>
      <c r="D257" s="220" t="s">
        <v>139</v>
      </c>
      <c r="E257" s="38"/>
      <c r="F257" s="221" t="s">
        <v>464</v>
      </c>
      <c r="G257" s="38"/>
      <c r="H257" s="38"/>
      <c r="I257" s="217"/>
      <c r="J257" s="38"/>
      <c r="K257" s="38"/>
      <c r="L257" s="42"/>
      <c r="M257" s="232"/>
      <c r="N257" s="233"/>
      <c r="O257" s="234"/>
      <c r="P257" s="234"/>
      <c r="Q257" s="234"/>
      <c r="R257" s="234"/>
      <c r="S257" s="234"/>
      <c r="T257" s="235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4" t="s">
        <v>139</v>
      </c>
      <c r="AU257" s="14" t="s">
        <v>90</v>
      </c>
    </row>
    <row r="258" s="2" customFormat="1" ht="6.96" customHeight="1">
      <c r="A258" s="36"/>
      <c r="B258" s="57"/>
      <c r="C258" s="58"/>
      <c r="D258" s="58"/>
      <c r="E258" s="58"/>
      <c r="F258" s="58"/>
      <c r="G258" s="58"/>
      <c r="H258" s="58"/>
      <c r="I258" s="58"/>
      <c r="J258" s="58"/>
      <c r="K258" s="58"/>
      <c r="L258" s="42"/>
      <c r="M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</row>
  </sheetData>
  <sheetProtection sheet="1" autoFilter="0" formatColumns="0" formatRows="0" objects="1" scenarios="1" spinCount="100000" saltValue="hFZKyK3oufPP4/s4wG+9QenJblWQ4HI+shZLK/bV7Z2tpX4u76qcOinerZGguwF2jvO+5g1ssmXyoWoUYc1/MQ==" hashValue="DBxkcQ3jRMNKK3si/VxH/cRTv5KYXXMURDG1NO8T+LYQ97ERhypYk3XEBMnif1v+m4+lxLf6+EpOZbLs0Y04Qg==" algorithmName="SHA-512" password="CC35"/>
  <autoFilter ref="C86:K25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13107322"/>
    <hyperlink ref="F95" r:id="rId2" display="https://podminky.urs.cz/item/CS_URS_2021_02/113107323"/>
    <hyperlink ref="F98" r:id="rId3" display="https://podminky.urs.cz/item/CS_URS_2021_02/113107342"/>
    <hyperlink ref="F101" r:id="rId4" display="https://podminky.urs.cz/item/CS_URS_2021_02/115101201"/>
    <hyperlink ref="F104" r:id="rId5" display="https://podminky.urs.cz/item/CS_URS_2021_02/115101301"/>
    <hyperlink ref="F107" r:id="rId6" display="https://podminky.urs.cz/item/CS_URS_2021_02/119001405"/>
    <hyperlink ref="F110" r:id="rId7" display="https://podminky.urs.cz/item/CS_URS_2021_02/119003223"/>
    <hyperlink ref="F113" r:id="rId8" display="https://podminky.urs.cz/item/CS_URS_2021_02/119003224"/>
    <hyperlink ref="F116" r:id="rId9" display="https://podminky.urs.cz/item/CS_URS_2021_02/130001101"/>
    <hyperlink ref="F119" r:id="rId10" display="https://podminky.urs.cz/item/CS_URS_2021_02/132254202"/>
    <hyperlink ref="F122" r:id="rId11" display="https://podminky.urs.cz/item/CS_URS_2021_02/151101101"/>
    <hyperlink ref="F125" r:id="rId12" display="https://podminky.urs.cz/item/CS_URS_2021_02/151101111"/>
    <hyperlink ref="F132" r:id="rId13" display="https://podminky.urs.cz/item/CS_URS_2021_02/167151101"/>
    <hyperlink ref="F135" r:id="rId14" display="https://podminky.urs.cz/item/CS_URS_2021_02/171201201"/>
    <hyperlink ref="F138" r:id="rId15" display="https://podminky.urs.cz/item/CS_URS_2021_02/171201231"/>
    <hyperlink ref="F141" r:id="rId16" display="https://podminky.urs.cz/item/CS_URS_2021_02/174101101"/>
    <hyperlink ref="F144" r:id="rId17" display="https://podminky.urs.cz/item/CS_URS_2021_02/175151101"/>
    <hyperlink ref="F149" r:id="rId18" display="https://podminky.urs.cz/item/CS_URS_2021_02/181951112"/>
    <hyperlink ref="F153" r:id="rId19" display="https://podminky.urs.cz/item/CS_URS_2021_02/382413111"/>
    <hyperlink ref="F156" r:id="rId20" display="https://podminky.urs.cz/item/CS_URS_2021_02/56230010"/>
    <hyperlink ref="F160" r:id="rId21" display="https://podminky.urs.cz/item/CS_URS_2021_02/451573111"/>
    <hyperlink ref="F163" r:id="rId22" display="https://podminky.urs.cz/item/CS_URS_2021_02/452311141"/>
    <hyperlink ref="F166" r:id="rId23" display="https://podminky.urs.cz/item/CS_URS_2021_02/452321151"/>
    <hyperlink ref="F169" r:id="rId24" display="https://podminky.urs.cz/item/CS_URS_2021_02/452351101"/>
    <hyperlink ref="F172" r:id="rId25" display="https://podminky.urs.cz/item/CS_URS_2021_02/452368211"/>
    <hyperlink ref="F176" r:id="rId26" display="https://podminky.urs.cz/item/CS_URS_2021_02/564861111"/>
    <hyperlink ref="F179" r:id="rId27" display="https://podminky.urs.cz/item/CS_URS_2021_02/564871116"/>
    <hyperlink ref="F182" r:id="rId28" display="https://podminky.urs.cz/item/CS_URS_2021_02/577144111"/>
    <hyperlink ref="F185" r:id="rId29" display="https://podminky.urs.cz/item/CS_URS_2021_02/577145112"/>
    <hyperlink ref="F189" r:id="rId30" display="https://podminky.urs.cz/item/CS_URS_2021_02/850265121"/>
    <hyperlink ref="F192" r:id="rId31" display="https://podminky.urs.cz/item/CS_URS_2021_02/871241101"/>
    <hyperlink ref="F195" r:id="rId32" display="https://podminky.urs.cz/item/CS_URS_2021_02/28610001"/>
    <hyperlink ref="F198" r:id="rId33" display="https://podminky.urs.cz/item/CS_URS_2021_02/871251101"/>
    <hyperlink ref="F201" r:id="rId34" display="https://podminky.urs.cz/item/CS_URS_2021_02/28610002"/>
    <hyperlink ref="F204" r:id="rId35" display="https://podminky.urs.cz/item/CS_URS_2021_02/877265211"/>
    <hyperlink ref="F207" r:id="rId36" display="https://podminky.urs.cz/item/CS_URS_2021_02/28650133"/>
    <hyperlink ref="F212" r:id="rId37" display="https://podminky.urs.cz/item/CS_URS_2021_02/877355122"/>
    <hyperlink ref="F217" r:id="rId38" display="https://podminky.urs.cz/item/CS_URS_2021_02/892312121"/>
    <hyperlink ref="F220" r:id="rId39" display="https://podminky.urs.cz/item/CS_URS_2021_02/899104112"/>
    <hyperlink ref="F223" r:id="rId40" display="https://podminky.urs.cz/item/CS_URS_2021_02/55241017"/>
    <hyperlink ref="F228" r:id="rId41" display="https://podminky.urs.cz/item/CS_URS_2021_02/899620141"/>
    <hyperlink ref="F231" r:id="rId42" display="https://podminky.urs.cz/item/CS_URS_2021_02/899640112"/>
    <hyperlink ref="F234" r:id="rId43" display="https://podminky.urs.cz/item/CS_URS_2021_02/899712111"/>
    <hyperlink ref="F237" r:id="rId44" display="https://podminky.urs.cz/item/CS_URS_2021_02/899721111"/>
    <hyperlink ref="F240" r:id="rId45" display="https://podminky.urs.cz/item/CS_URS_2021_02/899722112"/>
    <hyperlink ref="F244" r:id="rId46" display="https://podminky.urs.cz/item/CS_URS_2021_02/997221551"/>
    <hyperlink ref="F247" r:id="rId47" display="https://podminky.urs.cz/item/CS_URS_2021_02/997221873"/>
    <hyperlink ref="F250" r:id="rId48" display="https://podminky.urs.cz/item/CS_URS_2021_02/997221875"/>
    <hyperlink ref="F254" r:id="rId49" display="https://podminky.urs.cz/item/CS_URS_2021_02/998276101"/>
    <hyperlink ref="F257" r:id="rId50" display="https://podminky.urs.cz/item/CS_URS_2021_02/99827612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hidden="1" s="1" customFormat="1" ht="24.96" customHeight="1">
      <c r="B4" s="17"/>
      <c r="D4" s="128" t="s">
        <v>97</v>
      </c>
      <c r="L4" s="17"/>
      <c r="M4" s="129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0" t="s">
        <v>16</v>
      </c>
      <c r="L6" s="17"/>
    </row>
    <row r="7" hidden="1" s="1" customFormat="1" ht="16.5" customHeight="1">
      <c r="B7" s="17"/>
      <c r="E7" s="131" t="str">
        <f>'Rekapitulace stavby'!K6</f>
        <v>Kanalizace ul. Ke Sportovištím, Kolín, Sendražice</v>
      </c>
      <c r="F7" s="130"/>
      <c r="G7" s="130"/>
      <c r="H7" s="130"/>
      <c r="L7" s="17"/>
    </row>
    <row r="8" hidden="1" s="2" customFormat="1" ht="12" customHeight="1">
      <c r="A8" s="36"/>
      <c r="B8" s="42"/>
      <c r="C8" s="36"/>
      <c r="D8" s="130" t="s">
        <v>98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465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35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22</v>
      </c>
      <c r="E12" s="36"/>
      <c r="F12" s="134" t="s">
        <v>23</v>
      </c>
      <c r="G12" s="36"/>
      <c r="H12" s="36"/>
      <c r="I12" s="130" t="s">
        <v>24</v>
      </c>
      <c r="J12" s="135" t="str">
        <f>'Rekapitulace stavby'!AN8</f>
        <v>1. 10. 2021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32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33</v>
      </c>
      <c r="F15" s="36"/>
      <c r="G15" s="36"/>
      <c r="H15" s="36"/>
      <c r="I15" s="130" t="s">
        <v>34</v>
      </c>
      <c r="J15" s="134" t="s">
        <v>35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36</v>
      </c>
      <c r="E17" s="36"/>
      <c r="F17" s="36"/>
      <c r="G17" s="36"/>
      <c r="H17" s="36"/>
      <c r="I17" s="130" t="s">
        <v>31</v>
      </c>
      <c r="J17" s="30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0" t="str">
        <f>'Rekapitulace stavby'!E14</f>
        <v>Vyplň údaj</v>
      </c>
      <c r="F18" s="134"/>
      <c r="G18" s="134"/>
      <c r="H18" s="134"/>
      <c r="I18" s="130" t="s">
        <v>34</v>
      </c>
      <c r="J18" s="30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38</v>
      </c>
      <c r="E20" s="36"/>
      <c r="F20" s="36"/>
      <c r="G20" s="36"/>
      <c r="H20" s="36"/>
      <c r="I20" s="130" t="s">
        <v>31</v>
      </c>
      <c r="J20" s="134" t="s">
        <v>39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40</v>
      </c>
      <c r="F21" s="36"/>
      <c r="G21" s="36"/>
      <c r="H21" s="36"/>
      <c r="I21" s="130" t="s">
        <v>34</v>
      </c>
      <c r="J21" s="134" t="s">
        <v>35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42</v>
      </c>
      <c r="E23" s="36"/>
      <c r="F23" s="36"/>
      <c r="G23" s="36"/>
      <c r="H23" s="36"/>
      <c r="I23" s="130" t="s">
        <v>31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34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44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71.25" customHeight="1">
      <c r="A27" s="136"/>
      <c r="B27" s="137"/>
      <c r="C27" s="136"/>
      <c r="D27" s="136"/>
      <c r="E27" s="138" t="s">
        <v>100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46</v>
      </c>
      <c r="E30" s="36"/>
      <c r="F30" s="36"/>
      <c r="G30" s="36"/>
      <c r="H30" s="36"/>
      <c r="I30" s="36"/>
      <c r="J30" s="142">
        <f>ROUND(J86, 1)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48</v>
      </c>
      <c r="G32" s="36"/>
      <c r="H32" s="36"/>
      <c r="I32" s="143" t="s">
        <v>47</v>
      </c>
      <c r="J32" s="143" t="s">
        <v>49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50</v>
      </c>
      <c r="E33" s="130" t="s">
        <v>51</v>
      </c>
      <c r="F33" s="145">
        <f>ROUND((SUM(BE86:BE245)),  1)</f>
        <v>0</v>
      </c>
      <c r="G33" s="36"/>
      <c r="H33" s="36"/>
      <c r="I33" s="146">
        <v>0.20999999999999999</v>
      </c>
      <c r="J33" s="145">
        <f>ROUND(((SUM(BE86:BE245))*I33),  1)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52</v>
      </c>
      <c r="F34" s="145">
        <f>ROUND((SUM(BF86:BF245)),  1)</f>
        <v>0</v>
      </c>
      <c r="G34" s="36"/>
      <c r="H34" s="36"/>
      <c r="I34" s="146">
        <v>0.14999999999999999</v>
      </c>
      <c r="J34" s="145">
        <f>ROUND(((SUM(BF86:BF245))*I34),  1)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53</v>
      </c>
      <c r="F35" s="145">
        <f>ROUND((SUM(BG86:BG245)),  1)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54</v>
      </c>
      <c r="F36" s="145">
        <f>ROUND((SUM(BH86:BH245)),  1)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55</v>
      </c>
      <c r="F37" s="145">
        <f>ROUND((SUM(BI86:BI245)),  1)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56</v>
      </c>
      <c r="E39" s="149"/>
      <c r="F39" s="149"/>
      <c r="G39" s="150" t="s">
        <v>57</v>
      </c>
      <c r="H39" s="151" t="s">
        <v>58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0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29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Kanalizace ul. Ke Sportovištím, Kolín, Sendražice</v>
      </c>
      <c r="F48" s="29"/>
      <c r="G48" s="29"/>
      <c r="H48" s="29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29" t="s">
        <v>98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02 - Kanalizační přípojka pro poz. st.604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29" t="s">
        <v>22</v>
      </c>
      <c r="D52" s="38"/>
      <c r="E52" s="38"/>
      <c r="F52" s="24" t="str">
        <f>F12</f>
        <v>Kolín</v>
      </c>
      <c r="G52" s="38"/>
      <c r="H52" s="38"/>
      <c r="I52" s="29" t="s">
        <v>24</v>
      </c>
      <c r="J52" s="70" t="str">
        <f>IF(J12="","",J12)</f>
        <v>1. 10. 2021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29" t="s">
        <v>30</v>
      </c>
      <c r="D54" s="38"/>
      <c r="E54" s="38"/>
      <c r="F54" s="24" t="str">
        <f>E15</f>
        <v>Město Kolín, Karlovo nám.78, 280 02 Kolín</v>
      </c>
      <c r="G54" s="38"/>
      <c r="H54" s="38"/>
      <c r="I54" s="29" t="s">
        <v>38</v>
      </c>
      <c r="J54" s="34" t="str">
        <f>E21</f>
        <v xml:space="preserve">LK PROJEKT s.r.o. ul.28.října 933/11, Čelákovice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29" t="s">
        <v>36</v>
      </c>
      <c r="D55" s="38"/>
      <c r="E55" s="38"/>
      <c r="F55" s="24" t="str">
        <f>IF(E18="","",E18)</f>
        <v>Vyplň údaj</v>
      </c>
      <c r="G55" s="38"/>
      <c r="H55" s="38"/>
      <c r="I55" s="29" t="s">
        <v>42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78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4" t="s">
        <v>104</v>
      </c>
    </row>
    <row r="60" s="9" customFormat="1" ht="24.96" customHeight="1">
      <c r="A60" s="9"/>
      <c r="B60" s="163"/>
      <c r="C60" s="164"/>
      <c r="D60" s="165" t="s">
        <v>105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106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108</v>
      </c>
      <c r="E62" s="172"/>
      <c r="F62" s="172"/>
      <c r="G62" s="172"/>
      <c r="H62" s="172"/>
      <c r="I62" s="172"/>
      <c r="J62" s="173">
        <f>J164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110</v>
      </c>
      <c r="E63" s="172"/>
      <c r="F63" s="172"/>
      <c r="G63" s="172"/>
      <c r="H63" s="172"/>
      <c r="I63" s="172"/>
      <c r="J63" s="173">
        <f>J174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466</v>
      </c>
      <c r="E64" s="172"/>
      <c r="F64" s="172"/>
      <c r="G64" s="172"/>
      <c r="H64" s="172"/>
      <c r="I64" s="172"/>
      <c r="J64" s="173">
        <f>J217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111</v>
      </c>
      <c r="E65" s="172"/>
      <c r="F65" s="172"/>
      <c r="G65" s="172"/>
      <c r="H65" s="172"/>
      <c r="I65" s="172"/>
      <c r="J65" s="173">
        <f>J233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112</v>
      </c>
      <c r="E66" s="172"/>
      <c r="F66" s="172"/>
      <c r="G66" s="172"/>
      <c r="H66" s="172"/>
      <c r="I66" s="172"/>
      <c r="J66" s="173">
        <f>J239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0" t="s">
        <v>113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29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Kanalizace ul. Ke Sportovištím, Kolín, Sendražice</v>
      </c>
      <c r="F76" s="29"/>
      <c r="G76" s="29"/>
      <c r="H76" s="29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29" t="s">
        <v>98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>SO 02 - Kanalizační přípojka pro poz. st.604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29" t="s">
        <v>22</v>
      </c>
      <c r="D80" s="38"/>
      <c r="E80" s="38"/>
      <c r="F80" s="24" t="str">
        <f>F12</f>
        <v>Kolín</v>
      </c>
      <c r="G80" s="38"/>
      <c r="H80" s="38"/>
      <c r="I80" s="29" t="s">
        <v>24</v>
      </c>
      <c r="J80" s="70" t="str">
        <f>IF(J12="","",J12)</f>
        <v>1. 10. 2021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40.05" customHeight="1">
      <c r="A82" s="36"/>
      <c r="B82" s="37"/>
      <c r="C82" s="29" t="s">
        <v>30</v>
      </c>
      <c r="D82" s="38"/>
      <c r="E82" s="38"/>
      <c r="F82" s="24" t="str">
        <f>E15</f>
        <v>Město Kolín, Karlovo nám.78, 280 02 Kolín</v>
      </c>
      <c r="G82" s="38"/>
      <c r="H82" s="38"/>
      <c r="I82" s="29" t="s">
        <v>38</v>
      </c>
      <c r="J82" s="34" t="str">
        <f>E21</f>
        <v xml:space="preserve">LK PROJEKT s.r.o. ul.28.října 933/11, Čelákovice 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29" t="s">
        <v>36</v>
      </c>
      <c r="D83" s="38"/>
      <c r="E83" s="38"/>
      <c r="F83" s="24" t="str">
        <f>IF(E18="","",E18)</f>
        <v>Vyplň údaj</v>
      </c>
      <c r="G83" s="38"/>
      <c r="H83" s="38"/>
      <c r="I83" s="29" t="s">
        <v>42</v>
      </c>
      <c r="J83" s="34" t="str">
        <f>E24</f>
        <v xml:space="preserve"> 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75"/>
      <c r="B85" s="176"/>
      <c r="C85" s="177" t="s">
        <v>114</v>
      </c>
      <c r="D85" s="178" t="s">
        <v>65</v>
      </c>
      <c r="E85" s="178" t="s">
        <v>61</v>
      </c>
      <c r="F85" s="178" t="s">
        <v>62</v>
      </c>
      <c r="G85" s="178" t="s">
        <v>115</v>
      </c>
      <c r="H85" s="178" t="s">
        <v>116</v>
      </c>
      <c r="I85" s="178" t="s">
        <v>117</v>
      </c>
      <c r="J85" s="178" t="s">
        <v>103</v>
      </c>
      <c r="K85" s="179" t="s">
        <v>118</v>
      </c>
      <c r="L85" s="180"/>
      <c r="M85" s="90" t="s">
        <v>35</v>
      </c>
      <c r="N85" s="91" t="s">
        <v>50</v>
      </c>
      <c r="O85" s="91" t="s">
        <v>119</v>
      </c>
      <c r="P85" s="91" t="s">
        <v>120</v>
      </c>
      <c r="Q85" s="91" t="s">
        <v>121</v>
      </c>
      <c r="R85" s="91" t="s">
        <v>122</v>
      </c>
      <c r="S85" s="91" t="s">
        <v>123</v>
      </c>
      <c r="T85" s="92" t="s">
        <v>124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6"/>
      <c r="B86" s="37"/>
      <c r="C86" s="97" t="s">
        <v>125</v>
      </c>
      <c r="D86" s="38"/>
      <c r="E86" s="38"/>
      <c r="F86" s="38"/>
      <c r="G86" s="38"/>
      <c r="H86" s="38"/>
      <c r="I86" s="38"/>
      <c r="J86" s="181">
        <f>BK86</f>
        <v>0</v>
      </c>
      <c r="K86" s="38"/>
      <c r="L86" s="42"/>
      <c r="M86" s="93"/>
      <c r="N86" s="182"/>
      <c r="O86" s="94"/>
      <c r="P86" s="183">
        <f>P87</f>
        <v>0</v>
      </c>
      <c r="Q86" s="94"/>
      <c r="R86" s="183">
        <f>R87</f>
        <v>6.7663753199999999</v>
      </c>
      <c r="S86" s="94"/>
      <c r="T86" s="184">
        <f>T87</f>
        <v>0.79100000000000004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4" t="s">
        <v>79</v>
      </c>
      <c r="AU86" s="14" t="s">
        <v>104</v>
      </c>
      <c r="BK86" s="185">
        <f>BK87</f>
        <v>0</v>
      </c>
    </row>
    <row r="87" s="12" customFormat="1" ht="25.92" customHeight="1">
      <c r="A87" s="12"/>
      <c r="B87" s="186"/>
      <c r="C87" s="187"/>
      <c r="D87" s="188" t="s">
        <v>79</v>
      </c>
      <c r="E87" s="189" t="s">
        <v>126</v>
      </c>
      <c r="F87" s="189" t="s">
        <v>127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P88+P164+P174+P217+P233+P239</f>
        <v>0</v>
      </c>
      <c r="Q87" s="194"/>
      <c r="R87" s="195">
        <f>R88+R164+R174+R217+R233+R239</f>
        <v>6.7663753199999999</v>
      </c>
      <c r="S87" s="194"/>
      <c r="T87" s="196">
        <f>T88+T164+T174+T217+T233+T239</f>
        <v>0.79100000000000004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88</v>
      </c>
      <c r="AT87" s="198" t="s">
        <v>79</v>
      </c>
      <c r="AU87" s="198" t="s">
        <v>80</v>
      </c>
      <c r="AY87" s="197" t="s">
        <v>128</v>
      </c>
      <c r="BK87" s="199">
        <f>BK88+BK164+BK174+BK217+BK233+BK239</f>
        <v>0</v>
      </c>
    </row>
    <row r="88" s="12" customFormat="1" ht="22.8" customHeight="1">
      <c r="A88" s="12"/>
      <c r="B88" s="186"/>
      <c r="C88" s="187"/>
      <c r="D88" s="188" t="s">
        <v>79</v>
      </c>
      <c r="E88" s="200" t="s">
        <v>88</v>
      </c>
      <c r="F88" s="200" t="s">
        <v>129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SUM(P89:P163)</f>
        <v>0</v>
      </c>
      <c r="Q88" s="194"/>
      <c r="R88" s="195">
        <f>SUM(R89:R163)</f>
        <v>6.4518319999999996</v>
      </c>
      <c r="S88" s="194"/>
      <c r="T88" s="196">
        <f>SUM(T89:T163)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88</v>
      </c>
      <c r="AT88" s="198" t="s">
        <v>79</v>
      </c>
      <c r="AU88" s="198" t="s">
        <v>88</v>
      </c>
      <c r="AY88" s="197" t="s">
        <v>128</v>
      </c>
      <c r="BK88" s="199">
        <f>SUM(BK89:BK163)</f>
        <v>0</v>
      </c>
    </row>
    <row r="89" s="2" customFormat="1" ht="33" customHeight="1">
      <c r="A89" s="36"/>
      <c r="B89" s="37"/>
      <c r="C89" s="202" t="s">
        <v>88</v>
      </c>
      <c r="D89" s="202" t="s">
        <v>130</v>
      </c>
      <c r="E89" s="203" t="s">
        <v>467</v>
      </c>
      <c r="F89" s="204" t="s">
        <v>468</v>
      </c>
      <c r="G89" s="205" t="s">
        <v>133</v>
      </c>
      <c r="H89" s="206">
        <v>3</v>
      </c>
      <c r="I89" s="207"/>
      <c r="J89" s="208">
        <f>ROUND(I89*H89,1)</f>
        <v>0</v>
      </c>
      <c r="K89" s="204" t="s">
        <v>134</v>
      </c>
      <c r="L89" s="42"/>
      <c r="M89" s="209" t="s">
        <v>35</v>
      </c>
      <c r="N89" s="210" t="s">
        <v>51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135</v>
      </c>
      <c r="AT89" s="213" t="s">
        <v>130</v>
      </c>
      <c r="AU89" s="213" t="s">
        <v>90</v>
      </c>
      <c r="AY89" s="14" t="s">
        <v>128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88</v>
      </c>
      <c r="BK89" s="214">
        <f>ROUND(I89*H89,1)</f>
        <v>0</v>
      </c>
      <c r="BL89" s="14" t="s">
        <v>135</v>
      </c>
      <c r="BM89" s="213" t="s">
        <v>469</v>
      </c>
    </row>
    <row r="90" s="2" customFormat="1">
      <c r="A90" s="36"/>
      <c r="B90" s="37"/>
      <c r="C90" s="38"/>
      <c r="D90" s="215" t="s">
        <v>137</v>
      </c>
      <c r="E90" s="38"/>
      <c r="F90" s="216" t="s">
        <v>470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4" t="s">
        <v>137</v>
      </c>
      <c r="AU90" s="14" t="s">
        <v>90</v>
      </c>
    </row>
    <row r="91" s="2" customFormat="1">
      <c r="A91" s="36"/>
      <c r="B91" s="37"/>
      <c r="C91" s="38"/>
      <c r="D91" s="220" t="s">
        <v>139</v>
      </c>
      <c r="E91" s="38"/>
      <c r="F91" s="221" t="s">
        <v>471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4" t="s">
        <v>139</v>
      </c>
      <c r="AU91" s="14" t="s">
        <v>90</v>
      </c>
    </row>
    <row r="92" s="2" customFormat="1" ht="24.15" customHeight="1">
      <c r="A92" s="36"/>
      <c r="B92" s="37"/>
      <c r="C92" s="202" t="s">
        <v>90</v>
      </c>
      <c r="D92" s="202" t="s">
        <v>130</v>
      </c>
      <c r="E92" s="203" t="s">
        <v>152</v>
      </c>
      <c r="F92" s="204" t="s">
        <v>153</v>
      </c>
      <c r="G92" s="205" t="s">
        <v>154</v>
      </c>
      <c r="H92" s="206">
        <v>10</v>
      </c>
      <c r="I92" s="207"/>
      <c r="J92" s="208">
        <f>ROUND(I92*H92,1)</f>
        <v>0</v>
      </c>
      <c r="K92" s="204" t="s">
        <v>134</v>
      </c>
      <c r="L92" s="42"/>
      <c r="M92" s="209" t="s">
        <v>35</v>
      </c>
      <c r="N92" s="210" t="s">
        <v>51</v>
      </c>
      <c r="O92" s="82"/>
      <c r="P92" s="211">
        <f>O92*H92</f>
        <v>0</v>
      </c>
      <c r="Q92" s="211">
        <v>3.0000000000000001E-05</v>
      </c>
      <c r="R92" s="211">
        <f>Q92*H92</f>
        <v>0.00030000000000000003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135</v>
      </c>
      <c r="AT92" s="213" t="s">
        <v>130</v>
      </c>
      <c r="AU92" s="213" t="s">
        <v>90</v>
      </c>
      <c r="AY92" s="14" t="s">
        <v>128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88</v>
      </c>
      <c r="BK92" s="214">
        <f>ROUND(I92*H92,1)</f>
        <v>0</v>
      </c>
      <c r="BL92" s="14" t="s">
        <v>135</v>
      </c>
      <c r="BM92" s="213" t="s">
        <v>155</v>
      </c>
    </row>
    <row r="93" s="2" customFormat="1">
      <c r="A93" s="36"/>
      <c r="B93" s="37"/>
      <c r="C93" s="38"/>
      <c r="D93" s="215" t="s">
        <v>137</v>
      </c>
      <c r="E93" s="38"/>
      <c r="F93" s="216" t="s">
        <v>156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4" t="s">
        <v>137</v>
      </c>
      <c r="AU93" s="14" t="s">
        <v>90</v>
      </c>
    </row>
    <row r="94" s="2" customFormat="1">
      <c r="A94" s="36"/>
      <c r="B94" s="37"/>
      <c r="C94" s="38"/>
      <c r="D94" s="220" t="s">
        <v>139</v>
      </c>
      <c r="E94" s="38"/>
      <c r="F94" s="221" t="s">
        <v>157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4" t="s">
        <v>139</v>
      </c>
      <c r="AU94" s="14" t="s">
        <v>90</v>
      </c>
    </row>
    <row r="95" s="2" customFormat="1" ht="24.15" customHeight="1">
      <c r="A95" s="36"/>
      <c r="B95" s="37"/>
      <c r="C95" s="202" t="s">
        <v>146</v>
      </c>
      <c r="D95" s="202" t="s">
        <v>130</v>
      </c>
      <c r="E95" s="203" t="s">
        <v>159</v>
      </c>
      <c r="F95" s="204" t="s">
        <v>160</v>
      </c>
      <c r="G95" s="205" t="s">
        <v>161</v>
      </c>
      <c r="H95" s="206">
        <v>1</v>
      </c>
      <c r="I95" s="207"/>
      <c r="J95" s="208">
        <f>ROUND(I95*H95,1)</f>
        <v>0</v>
      </c>
      <c r="K95" s="204" t="s">
        <v>134</v>
      </c>
      <c r="L95" s="42"/>
      <c r="M95" s="209" t="s">
        <v>35</v>
      </c>
      <c r="N95" s="210" t="s">
        <v>51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135</v>
      </c>
      <c r="AT95" s="213" t="s">
        <v>130</v>
      </c>
      <c r="AU95" s="213" t="s">
        <v>90</v>
      </c>
      <c r="AY95" s="14" t="s">
        <v>128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88</v>
      </c>
      <c r="BK95" s="214">
        <f>ROUND(I95*H95,1)</f>
        <v>0</v>
      </c>
      <c r="BL95" s="14" t="s">
        <v>135</v>
      </c>
      <c r="BM95" s="213" t="s">
        <v>162</v>
      </c>
    </row>
    <row r="96" s="2" customFormat="1">
      <c r="A96" s="36"/>
      <c r="B96" s="37"/>
      <c r="C96" s="38"/>
      <c r="D96" s="215" t="s">
        <v>137</v>
      </c>
      <c r="E96" s="38"/>
      <c r="F96" s="216" t="s">
        <v>163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4" t="s">
        <v>137</v>
      </c>
      <c r="AU96" s="14" t="s">
        <v>90</v>
      </c>
    </row>
    <row r="97" s="2" customFormat="1">
      <c r="A97" s="36"/>
      <c r="B97" s="37"/>
      <c r="C97" s="38"/>
      <c r="D97" s="220" t="s">
        <v>139</v>
      </c>
      <c r="E97" s="38"/>
      <c r="F97" s="221" t="s">
        <v>164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4" t="s">
        <v>139</v>
      </c>
      <c r="AU97" s="14" t="s">
        <v>90</v>
      </c>
    </row>
    <row r="98" s="2" customFormat="1" ht="24.15" customHeight="1">
      <c r="A98" s="36"/>
      <c r="B98" s="37"/>
      <c r="C98" s="202" t="s">
        <v>135</v>
      </c>
      <c r="D98" s="202" t="s">
        <v>130</v>
      </c>
      <c r="E98" s="203" t="s">
        <v>472</v>
      </c>
      <c r="F98" s="204" t="s">
        <v>473</v>
      </c>
      <c r="G98" s="205" t="s">
        <v>168</v>
      </c>
      <c r="H98" s="206">
        <v>1.1000000000000001</v>
      </c>
      <c r="I98" s="207"/>
      <c r="J98" s="208">
        <f>ROUND(I98*H98,1)</f>
        <v>0</v>
      </c>
      <c r="K98" s="204" t="s">
        <v>134</v>
      </c>
      <c r="L98" s="42"/>
      <c r="M98" s="209" t="s">
        <v>35</v>
      </c>
      <c r="N98" s="210" t="s">
        <v>51</v>
      </c>
      <c r="O98" s="82"/>
      <c r="P98" s="211">
        <f>O98*H98</f>
        <v>0</v>
      </c>
      <c r="Q98" s="211">
        <v>0.036900000000000002</v>
      </c>
      <c r="R98" s="211">
        <f>Q98*H98</f>
        <v>0.040590000000000008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135</v>
      </c>
      <c r="AT98" s="213" t="s">
        <v>130</v>
      </c>
      <c r="AU98" s="213" t="s">
        <v>90</v>
      </c>
      <c r="AY98" s="14" t="s">
        <v>128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88</v>
      </c>
      <c r="BK98" s="214">
        <f>ROUND(I98*H98,1)</f>
        <v>0</v>
      </c>
      <c r="BL98" s="14" t="s">
        <v>135</v>
      </c>
      <c r="BM98" s="213" t="s">
        <v>169</v>
      </c>
    </row>
    <row r="99" s="2" customFormat="1">
      <c r="A99" s="36"/>
      <c r="B99" s="37"/>
      <c r="C99" s="38"/>
      <c r="D99" s="215" t="s">
        <v>137</v>
      </c>
      <c r="E99" s="38"/>
      <c r="F99" s="216" t="s">
        <v>474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4" t="s">
        <v>137</v>
      </c>
      <c r="AU99" s="14" t="s">
        <v>90</v>
      </c>
    </row>
    <row r="100" s="2" customFormat="1">
      <c r="A100" s="36"/>
      <c r="B100" s="37"/>
      <c r="C100" s="38"/>
      <c r="D100" s="220" t="s">
        <v>139</v>
      </c>
      <c r="E100" s="38"/>
      <c r="F100" s="221" t="s">
        <v>475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4" t="s">
        <v>139</v>
      </c>
      <c r="AU100" s="14" t="s">
        <v>90</v>
      </c>
    </row>
    <row r="101" s="2" customFormat="1" ht="24.15" customHeight="1">
      <c r="A101" s="36"/>
      <c r="B101" s="37"/>
      <c r="C101" s="202" t="s">
        <v>158</v>
      </c>
      <c r="D101" s="202" t="s">
        <v>130</v>
      </c>
      <c r="E101" s="203" t="s">
        <v>476</v>
      </c>
      <c r="F101" s="204" t="s">
        <v>477</v>
      </c>
      <c r="G101" s="205" t="s">
        <v>133</v>
      </c>
      <c r="H101" s="206">
        <v>19.109999999999999</v>
      </c>
      <c r="I101" s="207"/>
      <c r="J101" s="208">
        <f>ROUND(I101*H101,1)</f>
        <v>0</v>
      </c>
      <c r="K101" s="204" t="s">
        <v>134</v>
      </c>
      <c r="L101" s="42"/>
      <c r="M101" s="209" t="s">
        <v>35</v>
      </c>
      <c r="N101" s="210" t="s">
        <v>51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135</v>
      </c>
      <c r="AT101" s="213" t="s">
        <v>130</v>
      </c>
      <c r="AU101" s="213" t="s">
        <v>90</v>
      </c>
      <c r="AY101" s="14" t="s">
        <v>128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88</v>
      </c>
      <c r="BK101" s="214">
        <f>ROUND(I101*H101,1)</f>
        <v>0</v>
      </c>
      <c r="BL101" s="14" t="s">
        <v>135</v>
      </c>
      <c r="BM101" s="213" t="s">
        <v>478</v>
      </c>
    </row>
    <row r="102" s="2" customFormat="1">
      <c r="A102" s="36"/>
      <c r="B102" s="37"/>
      <c r="C102" s="38"/>
      <c r="D102" s="215" t="s">
        <v>137</v>
      </c>
      <c r="E102" s="38"/>
      <c r="F102" s="216" t="s">
        <v>479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4" t="s">
        <v>137</v>
      </c>
      <c r="AU102" s="14" t="s">
        <v>90</v>
      </c>
    </row>
    <row r="103" s="2" customFormat="1">
      <c r="A103" s="36"/>
      <c r="B103" s="37"/>
      <c r="C103" s="38"/>
      <c r="D103" s="220" t="s">
        <v>139</v>
      </c>
      <c r="E103" s="38"/>
      <c r="F103" s="221" t="s">
        <v>480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4" t="s">
        <v>139</v>
      </c>
      <c r="AU103" s="14" t="s">
        <v>90</v>
      </c>
    </row>
    <row r="104" s="2" customFormat="1" ht="33" customHeight="1">
      <c r="A104" s="36"/>
      <c r="B104" s="37"/>
      <c r="C104" s="202" t="s">
        <v>165</v>
      </c>
      <c r="D104" s="202" t="s">
        <v>130</v>
      </c>
      <c r="E104" s="203" t="s">
        <v>481</v>
      </c>
      <c r="F104" s="204" t="s">
        <v>482</v>
      </c>
      <c r="G104" s="205" t="s">
        <v>187</v>
      </c>
      <c r="H104" s="206">
        <v>2.1000000000000001</v>
      </c>
      <c r="I104" s="207"/>
      <c r="J104" s="208">
        <f>ROUND(I104*H104,1)</f>
        <v>0</v>
      </c>
      <c r="K104" s="204" t="s">
        <v>134</v>
      </c>
      <c r="L104" s="42"/>
      <c r="M104" s="209" t="s">
        <v>35</v>
      </c>
      <c r="N104" s="210" t="s">
        <v>51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135</v>
      </c>
      <c r="AT104" s="213" t="s">
        <v>130</v>
      </c>
      <c r="AU104" s="213" t="s">
        <v>90</v>
      </c>
      <c r="AY104" s="14" t="s">
        <v>128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88</v>
      </c>
      <c r="BK104" s="214">
        <f>ROUND(I104*H104,1)</f>
        <v>0</v>
      </c>
      <c r="BL104" s="14" t="s">
        <v>135</v>
      </c>
      <c r="BM104" s="213" t="s">
        <v>483</v>
      </c>
    </row>
    <row r="105" s="2" customFormat="1">
      <c r="A105" s="36"/>
      <c r="B105" s="37"/>
      <c r="C105" s="38"/>
      <c r="D105" s="215" t="s">
        <v>137</v>
      </c>
      <c r="E105" s="38"/>
      <c r="F105" s="216" t="s">
        <v>484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4" t="s">
        <v>137</v>
      </c>
      <c r="AU105" s="14" t="s">
        <v>90</v>
      </c>
    </row>
    <row r="106" s="2" customFormat="1">
      <c r="A106" s="36"/>
      <c r="B106" s="37"/>
      <c r="C106" s="38"/>
      <c r="D106" s="220" t="s">
        <v>139</v>
      </c>
      <c r="E106" s="38"/>
      <c r="F106" s="221" t="s">
        <v>485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4" t="s">
        <v>139</v>
      </c>
      <c r="AU106" s="14" t="s">
        <v>90</v>
      </c>
    </row>
    <row r="107" s="2" customFormat="1" ht="33" customHeight="1">
      <c r="A107" s="36"/>
      <c r="B107" s="37"/>
      <c r="C107" s="202" t="s">
        <v>172</v>
      </c>
      <c r="D107" s="202" t="s">
        <v>130</v>
      </c>
      <c r="E107" s="203" t="s">
        <v>486</v>
      </c>
      <c r="F107" s="204" t="s">
        <v>487</v>
      </c>
      <c r="G107" s="205" t="s">
        <v>187</v>
      </c>
      <c r="H107" s="206">
        <v>0.45000000000000001</v>
      </c>
      <c r="I107" s="207"/>
      <c r="J107" s="208">
        <f>ROUND(I107*H107,1)</f>
        <v>0</v>
      </c>
      <c r="K107" s="204" t="s">
        <v>134</v>
      </c>
      <c r="L107" s="42"/>
      <c r="M107" s="209" t="s">
        <v>35</v>
      </c>
      <c r="N107" s="210" t="s">
        <v>51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135</v>
      </c>
      <c r="AT107" s="213" t="s">
        <v>130</v>
      </c>
      <c r="AU107" s="213" t="s">
        <v>90</v>
      </c>
      <c r="AY107" s="14" t="s">
        <v>128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88</v>
      </c>
      <c r="BK107" s="214">
        <f>ROUND(I107*H107,1)</f>
        <v>0</v>
      </c>
      <c r="BL107" s="14" t="s">
        <v>135</v>
      </c>
      <c r="BM107" s="213" t="s">
        <v>488</v>
      </c>
    </row>
    <row r="108" s="2" customFormat="1">
      <c r="A108" s="36"/>
      <c r="B108" s="37"/>
      <c r="C108" s="38"/>
      <c r="D108" s="215" t="s">
        <v>137</v>
      </c>
      <c r="E108" s="38"/>
      <c r="F108" s="216" t="s">
        <v>489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4" t="s">
        <v>137</v>
      </c>
      <c r="AU108" s="14" t="s">
        <v>90</v>
      </c>
    </row>
    <row r="109" s="2" customFormat="1">
      <c r="A109" s="36"/>
      <c r="B109" s="37"/>
      <c r="C109" s="38"/>
      <c r="D109" s="220" t="s">
        <v>139</v>
      </c>
      <c r="E109" s="38"/>
      <c r="F109" s="221" t="s">
        <v>490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4" t="s">
        <v>139</v>
      </c>
      <c r="AU109" s="14" t="s">
        <v>90</v>
      </c>
    </row>
    <row r="110" s="2" customFormat="1" ht="24.15" customHeight="1">
      <c r="A110" s="36"/>
      <c r="B110" s="37"/>
      <c r="C110" s="202" t="s">
        <v>178</v>
      </c>
      <c r="D110" s="202" t="s">
        <v>130</v>
      </c>
      <c r="E110" s="203" t="s">
        <v>185</v>
      </c>
      <c r="F110" s="204" t="s">
        <v>186</v>
      </c>
      <c r="G110" s="205" t="s">
        <v>187</v>
      </c>
      <c r="H110" s="206">
        <v>1.6499999999999999</v>
      </c>
      <c r="I110" s="207"/>
      <c r="J110" s="208">
        <f>ROUND(I110*H110,1)</f>
        <v>0</v>
      </c>
      <c r="K110" s="204" t="s">
        <v>134</v>
      </c>
      <c r="L110" s="42"/>
      <c r="M110" s="209" t="s">
        <v>35</v>
      </c>
      <c r="N110" s="210" t="s">
        <v>51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135</v>
      </c>
      <c r="AT110" s="213" t="s">
        <v>130</v>
      </c>
      <c r="AU110" s="213" t="s">
        <v>90</v>
      </c>
      <c r="AY110" s="14" t="s">
        <v>128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88</v>
      </c>
      <c r="BK110" s="214">
        <f>ROUND(I110*H110,1)</f>
        <v>0</v>
      </c>
      <c r="BL110" s="14" t="s">
        <v>135</v>
      </c>
      <c r="BM110" s="213" t="s">
        <v>188</v>
      </c>
    </row>
    <row r="111" s="2" customFormat="1">
      <c r="A111" s="36"/>
      <c r="B111" s="37"/>
      <c r="C111" s="38"/>
      <c r="D111" s="215" t="s">
        <v>137</v>
      </c>
      <c r="E111" s="38"/>
      <c r="F111" s="216" t="s">
        <v>189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4" t="s">
        <v>137</v>
      </c>
      <c r="AU111" s="14" t="s">
        <v>90</v>
      </c>
    </row>
    <row r="112" s="2" customFormat="1">
      <c r="A112" s="36"/>
      <c r="B112" s="37"/>
      <c r="C112" s="38"/>
      <c r="D112" s="220" t="s">
        <v>139</v>
      </c>
      <c r="E112" s="38"/>
      <c r="F112" s="221" t="s">
        <v>190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4" t="s">
        <v>139</v>
      </c>
      <c r="AU112" s="14" t="s">
        <v>90</v>
      </c>
    </row>
    <row r="113" s="2" customFormat="1" ht="33" customHeight="1">
      <c r="A113" s="36"/>
      <c r="B113" s="37"/>
      <c r="C113" s="202" t="s">
        <v>184</v>
      </c>
      <c r="D113" s="202" t="s">
        <v>130</v>
      </c>
      <c r="E113" s="203" t="s">
        <v>192</v>
      </c>
      <c r="F113" s="204" t="s">
        <v>193</v>
      </c>
      <c r="G113" s="205" t="s">
        <v>187</v>
      </c>
      <c r="H113" s="206">
        <v>16.207999999999998</v>
      </c>
      <c r="I113" s="207"/>
      <c r="J113" s="208">
        <f>ROUND(I113*H113,1)</f>
        <v>0</v>
      </c>
      <c r="K113" s="204" t="s">
        <v>134</v>
      </c>
      <c r="L113" s="42"/>
      <c r="M113" s="209" t="s">
        <v>35</v>
      </c>
      <c r="N113" s="210" t="s">
        <v>51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135</v>
      </c>
      <c r="AT113" s="213" t="s">
        <v>130</v>
      </c>
      <c r="AU113" s="213" t="s">
        <v>90</v>
      </c>
      <c r="AY113" s="14" t="s">
        <v>128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88</v>
      </c>
      <c r="BK113" s="214">
        <f>ROUND(I113*H113,1)</f>
        <v>0</v>
      </c>
      <c r="BL113" s="14" t="s">
        <v>135</v>
      </c>
      <c r="BM113" s="213" t="s">
        <v>194</v>
      </c>
    </row>
    <row r="114" s="2" customFormat="1">
      <c r="A114" s="36"/>
      <c r="B114" s="37"/>
      <c r="C114" s="38"/>
      <c r="D114" s="215" t="s">
        <v>137</v>
      </c>
      <c r="E114" s="38"/>
      <c r="F114" s="216" t="s">
        <v>195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4" t="s">
        <v>137</v>
      </c>
      <c r="AU114" s="14" t="s">
        <v>90</v>
      </c>
    </row>
    <row r="115" s="2" customFormat="1">
      <c r="A115" s="36"/>
      <c r="B115" s="37"/>
      <c r="C115" s="38"/>
      <c r="D115" s="220" t="s">
        <v>139</v>
      </c>
      <c r="E115" s="38"/>
      <c r="F115" s="221" t="s">
        <v>196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4" t="s">
        <v>139</v>
      </c>
      <c r="AU115" s="14" t="s">
        <v>90</v>
      </c>
    </row>
    <row r="116" s="2" customFormat="1" ht="21.75" customHeight="1">
      <c r="A116" s="36"/>
      <c r="B116" s="37"/>
      <c r="C116" s="202" t="s">
        <v>191</v>
      </c>
      <c r="D116" s="202" t="s">
        <v>130</v>
      </c>
      <c r="E116" s="203" t="s">
        <v>198</v>
      </c>
      <c r="F116" s="204" t="s">
        <v>199</v>
      </c>
      <c r="G116" s="205" t="s">
        <v>133</v>
      </c>
      <c r="H116" s="206">
        <v>34</v>
      </c>
      <c r="I116" s="207"/>
      <c r="J116" s="208">
        <f>ROUND(I116*H116,1)</f>
        <v>0</v>
      </c>
      <c r="K116" s="204" t="s">
        <v>134</v>
      </c>
      <c r="L116" s="42"/>
      <c r="M116" s="209" t="s">
        <v>35</v>
      </c>
      <c r="N116" s="210" t="s">
        <v>51</v>
      </c>
      <c r="O116" s="82"/>
      <c r="P116" s="211">
        <f>O116*H116</f>
        <v>0</v>
      </c>
      <c r="Q116" s="211">
        <v>0.00084000000000000003</v>
      </c>
      <c r="R116" s="211">
        <f>Q116*H116</f>
        <v>0.028560000000000002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135</v>
      </c>
      <c r="AT116" s="213" t="s">
        <v>130</v>
      </c>
      <c r="AU116" s="213" t="s">
        <v>90</v>
      </c>
      <c r="AY116" s="14" t="s">
        <v>128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4" t="s">
        <v>88</v>
      </c>
      <c r="BK116" s="214">
        <f>ROUND(I116*H116,1)</f>
        <v>0</v>
      </c>
      <c r="BL116" s="14" t="s">
        <v>135</v>
      </c>
      <c r="BM116" s="213" t="s">
        <v>200</v>
      </c>
    </row>
    <row r="117" s="2" customFormat="1">
      <c r="A117" s="36"/>
      <c r="B117" s="37"/>
      <c r="C117" s="38"/>
      <c r="D117" s="215" t="s">
        <v>137</v>
      </c>
      <c r="E117" s="38"/>
      <c r="F117" s="216" t="s">
        <v>201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4" t="s">
        <v>137</v>
      </c>
      <c r="AU117" s="14" t="s">
        <v>90</v>
      </c>
    </row>
    <row r="118" s="2" customFormat="1">
      <c r="A118" s="36"/>
      <c r="B118" s="37"/>
      <c r="C118" s="38"/>
      <c r="D118" s="220" t="s">
        <v>139</v>
      </c>
      <c r="E118" s="38"/>
      <c r="F118" s="221" t="s">
        <v>202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4" t="s">
        <v>139</v>
      </c>
      <c r="AU118" s="14" t="s">
        <v>90</v>
      </c>
    </row>
    <row r="119" s="2" customFormat="1" ht="24.15" customHeight="1">
      <c r="A119" s="36"/>
      <c r="B119" s="37"/>
      <c r="C119" s="202" t="s">
        <v>197</v>
      </c>
      <c r="D119" s="202" t="s">
        <v>130</v>
      </c>
      <c r="E119" s="203" t="s">
        <v>204</v>
      </c>
      <c r="F119" s="204" t="s">
        <v>205</v>
      </c>
      <c r="G119" s="205" t="s">
        <v>133</v>
      </c>
      <c r="H119" s="206">
        <v>34</v>
      </c>
      <c r="I119" s="207"/>
      <c r="J119" s="208">
        <f>ROUND(I119*H119,1)</f>
        <v>0</v>
      </c>
      <c r="K119" s="204" t="s">
        <v>134</v>
      </c>
      <c r="L119" s="42"/>
      <c r="M119" s="209" t="s">
        <v>35</v>
      </c>
      <c r="N119" s="210" t="s">
        <v>51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135</v>
      </c>
      <c r="AT119" s="213" t="s">
        <v>130</v>
      </c>
      <c r="AU119" s="213" t="s">
        <v>90</v>
      </c>
      <c r="AY119" s="14" t="s">
        <v>128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88</v>
      </c>
      <c r="BK119" s="214">
        <f>ROUND(I119*H119,1)</f>
        <v>0</v>
      </c>
      <c r="BL119" s="14" t="s">
        <v>135</v>
      </c>
      <c r="BM119" s="213" t="s">
        <v>206</v>
      </c>
    </row>
    <row r="120" s="2" customFormat="1">
      <c r="A120" s="36"/>
      <c r="B120" s="37"/>
      <c r="C120" s="38"/>
      <c r="D120" s="215" t="s">
        <v>137</v>
      </c>
      <c r="E120" s="38"/>
      <c r="F120" s="216" t="s">
        <v>207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4" t="s">
        <v>137</v>
      </c>
      <c r="AU120" s="14" t="s">
        <v>90</v>
      </c>
    </row>
    <row r="121" s="2" customFormat="1">
      <c r="A121" s="36"/>
      <c r="B121" s="37"/>
      <c r="C121" s="38"/>
      <c r="D121" s="220" t="s">
        <v>139</v>
      </c>
      <c r="E121" s="38"/>
      <c r="F121" s="221" t="s">
        <v>208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4" t="s">
        <v>139</v>
      </c>
      <c r="AU121" s="14" t="s">
        <v>90</v>
      </c>
    </row>
    <row r="122" s="2" customFormat="1" ht="33" customHeight="1">
      <c r="A122" s="36"/>
      <c r="B122" s="37"/>
      <c r="C122" s="202" t="s">
        <v>203</v>
      </c>
      <c r="D122" s="202" t="s">
        <v>130</v>
      </c>
      <c r="E122" s="203" t="s">
        <v>210</v>
      </c>
      <c r="F122" s="204" t="s">
        <v>211</v>
      </c>
      <c r="G122" s="205" t="s">
        <v>187</v>
      </c>
      <c r="H122" s="206">
        <v>24.004000000000001</v>
      </c>
      <c r="I122" s="207"/>
      <c r="J122" s="208">
        <f>ROUND(I122*H122,1)</f>
        <v>0</v>
      </c>
      <c r="K122" s="204" t="s">
        <v>35</v>
      </c>
      <c r="L122" s="42"/>
      <c r="M122" s="209" t="s">
        <v>35</v>
      </c>
      <c r="N122" s="210" t="s">
        <v>51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135</v>
      </c>
      <c r="AT122" s="213" t="s">
        <v>130</v>
      </c>
      <c r="AU122" s="213" t="s">
        <v>90</v>
      </c>
      <c r="AY122" s="14" t="s">
        <v>128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88</v>
      </c>
      <c r="BK122" s="214">
        <f>ROUND(I122*H122,1)</f>
        <v>0</v>
      </c>
      <c r="BL122" s="14" t="s">
        <v>135</v>
      </c>
      <c r="BM122" s="213" t="s">
        <v>212</v>
      </c>
    </row>
    <row r="123" s="2" customFormat="1">
      <c r="A123" s="36"/>
      <c r="B123" s="37"/>
      <c r="C123" s="38"/>
      <c r="D123" s="215" t="s">
        <v>137</v>
      </c>
      <c r="E123" s="38"/>
      <c r="F123" s="216" t="s">
        <v>213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4" t="s">
        <v>137</v>
      </c>
      <c r="AU123" s="14" t="s">
        <v>90</v>
      </c>
    </row>
    <row r="124" s="2" customFormat="1" ht="24.15" customHeight="1">
      <c r="A124" s="36"/>
      <c r="B124" s="37"/>
      <c r="C124" s="202" t="s">
        <v>209</v>
      </c>
      <c r="D124" s="202" t="s">
        <v>130</v>
      </c>
      <c r="E124" s="203" t="s">
        <v>215</v>
      </c>
      <c r="F124" s="204" t="s">
        <v>216</v>
      </c>
      <c r="G124" s="205" t="s">
        <v>187</v>
      </c>
      <c r="H124" s="206">
        <v>8.4120000000000008</v>
      </c>
      <c r="I124" s="207"/>
      <c r="J124" s="208">
        <f>ROUND(I124*H124,1)</f>
        <v>0</v>
      </c>
      <c r="K124" s="204" t="s">
        <v>35</v>
      </c>
      <c r="L124" s="42"/>
      <c r="M124" s="209" t="s">
        <v>35</v>
      </c>
      <c r="N124" s="210" t="s">
        <v>51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135</v>
      </c>
      <c r="AT124" s="213" t="s">
        <v>130</v>
      </c>
      <c r="AU124" s="213" t="s">
        <v>90</v>
      </c>
      <c r="AY124" s="14" t="s">
        <v>128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4" t="s">
        <v>88</v>
      </c>
      <c r="BK124" s="214">
        <f>ROUND(I124*H124,1)</f>
        <v>0</v>
      </c>
      <c r="BL124" s="14" t="s">
        <v>135</v>
      </c>
      <c r="BM124" s="213" t="s">
        <v>217</v>
      </c>
    </row>
    <row r="125" s="2" customFormat="1">
      <c r="A125" s="36"/>
      <c r="B125" s="37"/>
      <c r="C125" s="38"/>
      <c r="D125" s="215" t="s">
        <v>137</v>
      </c>
      <c r="E125" s="38"/>
      <c r="F125" s="216" t="s">
        <v>218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4" t="s">
        <v>137</v>
      </c>
      <c r="AU125" s="14" t="s">
        <v>90</v>
      </c>
    </row>
    <row r="126" s="2" customFormat="1" ht="24.15" customHeight="1">
      <c r="A126" s="36"/>
      <c r="B126" s="37"/>
      <c r="C126" s="202" t="s">
        <v>214</v>
      </c>
      <c r="D126" s="202" t="s">
        <v>130</v>
      </c>
      <c r="E126" s="203" t="s">
        <v>219</v>
      </c>
      <c r="F126" s="204" t="s">
        <v>220</v>
      </c>
      <c r="G126" s="205" t="s">
        <v>187</v>
      </c>
      <c r="H126" s="206">
        <v>16.207999999999998</v>
      </c>
      <c r="I126" s="207"/>
      <c r="J126" s="208">
        <f>ROUND(I126*H126,1)</f>
        <v>0</v>
      </c>
      <c r="K126" s="204" t="s">
        <v>134</v>
      </c>
      <c r="L126" s="42"/>
      <c r="M126" s="209" t="s">
        <v>35</v>
      </c>
      <c r="N126" s="210" t="s">
        <v>51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135</v>
      </c>
      <c r="AT126" s="213" t="s">
        <v>130</v>
      </c>
      <c r="AU126" s="213" t="s">
        <v>90</v>
      </c>
      <c r="AY126" s="14" t="s">
        <v>128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" t="s">
        <v>88</v>
      </c>
      <c r="BK126" s="214">
        <f>ROUND(I126*H126,1)</f>
        <v>0</v>
      </c>
      <c r="BL126" s="14" t="s">
        <v>135</v>
      </c>
      <c r="BM126" s="213" t="s">
        <v>221</v>
      </c>
    </row>
    <row r="127" s="2" customFormat="1">
      <c r="A127" s="36"/>
      <c r="B127" s="37"/>
      <c r="C127" s="38"/>
      <c r="D127" s="215" t="s">
        <v>137</v>
      </c>
      <c r="E127" s="38"/>
      <c r="F127" s="216" t="s">
        <v>222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4" t="s">
        <v>137</v>
      </c>
      <c r="AU127" s="14" t="s">
        <v>90</v>
      </c>
    </row>
    <row r="128" s="2" customFormat="1">
      <c r="A128" s="36"/>
      <c r="B128" s="37"/>
      <c r="C128" s="38"/>
      <c r="D128" s="220" t="s">
        <v>139</v>
      </c>
      <c r="E128" s="38"/>
      <c r="F128" s="221" t="s">
        <v>223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4" t="s">
        <v>139</v>
      </c>
      <c r="AU128" s="14" t="s">
        <v>90</v>
      </c>
    </row>
    <row r="129" s="2" customFormat="1" ht="16.5" customHeight="1">
      <c r="A129" s="36"/>
      <c r="B129" s="37"/>
      <c r="C129" s="202" t="s">
        <v>8</v>
      </c>
      <c r="D129" s="202" t="s">
        <v>130</v>
      </c>
      <c r="E129" s="203" t="s">
        <v>225</v>
      </c>
      <c r="F129" s="204" t="s">
        <v>226</v>
      </c>
      <c r="G129" s="205" t="s">
        <v>187</v>
      </c>
      <c r="H129" s="206">
        <v>16.207999999999998</v>
      </c>
      <c r="I129" s="207"/>
      <c r="J129" s="208">
        <f>ROUND(I129*H129,1)</f>
        <v>0</v>
      </c>
      <c r="K129" s="204" t="s">
        <v>134</v>
      </c>
      <c r="L129" s="42"/>
      <c r="M129" s="209" t="s">
        <v>35</v>
      </c>
      <c r="N129" s="210" t="s">
        <v>51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135</v>
      </c>
      <c r="AT129" s="213" t="s">
        <v>130</v>
      </c>
      <c r="AU129" s="213" t="s">
        <v>90</v>
      </c>
      <c r="AY129" s="14" t="s">
        <v>128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88</v>
      </c>
      <c r="BK129" s="214">
        <f>ROUND(I129*H129,1)</f>
        <v>0</v>
      </c>
      <c r="BL129" s="14" t="s">
        <v>135</v>
      </c>
      <c r="BM129" s="213" t="s">
        <v>227</v>
      </c>
    </row>
    <row r="130" s="2" customFormat="1">
      <c r="A130" s="36"/>
      <c r="B130" s="37"/>
      <c r="C130" s="38"/>
      <c r="D130" s="215" t="s">
        <v>137</v>
      </c>
      <c r="E130" s="38"/>
      <c r="F130" s="216" t="s">
        <v>228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4" t="s">
        <v>137</v>
      </c>
      <c r="AU130" s="14" t="s">
        <v>90</v>
      </c>
    </row>
    <row r="131" s="2" customFormat="1">
      <c r="A131" s="36"/>
      <c r="B131" s="37"/>
      <c r="C131" s="38"/>
      <c r="D131" s="220" t="s">
        <v>139</v>
      </c>
      <c r="E131" s="38"/>
      <c r="F131" s="221" t="s">
        <v>229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4" t="s">
        <v>139</v>
      </c>
      <c r="AU131" s="14" t="s">
        <v>90</v>
      </c>
    </row>
    <row r="132" s="2" customFormat="1" ht="33" customHeight="1">
      <c r="A132" s="36"/>
      <c r="B132" s="37"/>
      <c r="C132" s="202" t="s">
        <v>224</v>
      </c>
      <c r="D132" s="202" t="s">
        <v>130</v>
      </c>
      <c r="E132" s="203" t="s">
        <v>231</v>
      </c>
      <c r="F132" s="204" t="s">
        <v>232</v>
      </c>
      <c r="G132" s="205" t="s">
        <v>233</v>
      </c>
      <c r="H132" s="206">
        <v>13.459</v>
      </c>
      <c r="I132" s="207"/>
      <c r="J132" s="208">
        <f>ROUND(I132*H132,1)</f>
        <v>0</v>
      </c>
      <c r="K132" s="204" t="s">
        <v>134</v>
      </c>
      <c r="L132" s="42"/>
      <c r="M132" s="209" t="s">
        <v>35</v>
      </c>
      <c r="N132" s="210" t="s">
        <v>51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135</v>
      </c>
      <c r="AT132" s="213" t="s">
        <v>130</v>
      </c>
      <c r="AU132" s="213" t="s">
        <v>90</v>
      </c>
      <c r="AY132" s="14" t="s">
        <v>128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88</v>
      </c>
      <c r="BK132" s="214">
        <f>ROUND(I132*H132,1)</f>
        <v>0</v>
      </c>
      <c r="BL132" s="14" t="s">
        <v>135</v>
      </c>
      <c r="BM132" s="213" t="s">
        <v>234</v>
      </c>
    </row>
    <row r="133" s="2" customFormat="1">
      <c r="A133" s="36"/>
      <c r="B133" s="37"/>
      <c r="C133" s="38"/>
      <c r="D133" s="215" t="s">
        <v>137</v>
      </c>
      <c r="E133" s="38"/>
      <c r="F133" s="216" t="s">
        <v>235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4" t="s">
        <v>137</v>
      </c>
      <c r="AU133" s="14" t="s">
        <v>90</v>
      </c>
    </row>
    <row r="134" s="2" customFormat="1">
      <c r="A134" s="36"/>
      <c r="B134" s="37"/>
      <c r="C134" s="38"/>
      <c r="D134" s="220" t="s">
        <v>139</v>
      </c>
      <c r="E134" s="38"/>
      <c r="F134" s="221" t="s">
        <v>236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4" t="s">
        <v>139</v>
      </c>
      <c r="AU134" s="14" t="s">
        <v>90</v>
      </c>
    </row>
    <row r="135" s="2" customFormat="1" ht="24.15" customHeight="1">
      <c r="A135" s="36"/>
      <c r="B135" s="37"/>
      <c r="C135" s="202" t="s">
        <v>230</v>
      </c>
      <c r="D135" s="202" t="s">
        <v>130</v>
      </c>
      <c r="E135" s="203" t="s">
        <v>238</v>
      </c>
      <c r="F135" s="204" t="s">
        <v>239</v>
      </c>
      <c r="G135" s="205" t="s">
        <v>187</v>
      </c>
      <c r="H135" s="206">
        <v>7.7960000000000003</v>
      </c>
      <c r="I135" s="207"/>
      <c r="J135" s="208">
        <f>ROUND(I135*H135,1)</f>
        <v>0</v>
      </c>
      <c r="K135" s="204" t="s">
        <v>134</v>
      </c>
      <c r="L135" s="42"/>
      <c r="M135" s="209" t="s">
        <v>35</v>
      </c>
      <c r="N135" s="210" t="s">
        <v>51</v>
      </c>
      <c r="O135" s="8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135</v>
      </c>
      <c r="AT135" s="213" t="s">
        <v>130</v>
      </c>
      <c r="AU135" s="213" t="s">
        <v>90</v>
      </c>
      <c r="AY135" s="14" t="s">
        <v>128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88</v>
      </c>
      <c r="BK135" s="214">
        <f>ROUND(I135*H135,1)</f>
        <v>0</v>
      </c>
      <c r="BL135" s="14" t="s">
        <v>135</v>
      </c>
      <c r="BM135" s="213" t="s">
        <v>240</v>
      </c>
    </row>
    <row r="136" s="2" customFormat="1">
      <c r="A136" s="36"/>
      <c r="B136" s="37"/>
      <c r="C136" s="38"/>
      <c r="D136" s="215" t="s">
        <v>137</v>
      </c>
      <c r="E136" s="38"/>
      <c r="F136" s="216" t="s">
        <v>241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4" t="s">
        <v>137</v>
      </c>
      <c r="AU136" s="14" t="s">
        <v>90</v>
      </c>
    </row>
    <row r="137" s="2" customFormat="1">
      <c r="A137" s="36"/>
      <c r="B137" s="37"/>
      <c r="C137" s="38"/>
      <c r="D137" s="220" t="s">
        <v>139</v>
      </c>
      <c r="E137" s="38"/>
      <c r="F137" s="221" t="s">
        <v>242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4" t="s">
        <v>139</v>
      </c>
      <c r="AU137" s="14" t="s">
        <v>90</v>
      </c>
    </row>
    <row r="138" s="2" customFormat="1" ht="21.75" customHeight="1">
      <c r="A138" s="36"/>
      <c r="B138" s="37"/>
      <c r="C138" s="202" t="s">
        <v>237</v>
      </c>
      <c r="D138" s="202" t="s">
        <v>130</v>
      </c>
      <c r="E138" s="203" t="s">
        <v>491</v>
      </c>
      <c r="F138" s="204" t="s">
        <v>492</v>
      </c>
      <c r="G138" s="205" t="s">
        <v>187</v>
      </c>
      <c r="H138" s="206">
        <v>3</v>
      </c>
      <c r="I138" s="207"/>
      <c r="J138" s="208">
        <f>ROUND(I138*H138,1)</f>
        <v>0</v>
      </c>
      <c r="K138" s="204" t="s">
        <v>134</v>
      </c>
      <c r="L138" s="42"/>
      <c r="M138" s="209" t="s">
        <v>35</v>
      </c>
      <c r="N138" s="210" t="s">
        <v>51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135</v>
      </c>
      <c r="AT138" s="213" t="s">
        <v>130</v>
      </c>
      <c r="AU138" s="213" t="s">
        <v>90</v>
      </c>
      <c r="AY138" s="14" t="s">
        <v>128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88</v>
      </c>
      <c r="BK138" s="214">
        <f>ROUND(I138*H138,1)</f>
        <v>0</v>
      </c>
      <c r="BL138" s="14" t="s">
        <v>135</v>
      </c>
      <c r="BM138" s="213" t="s">
        <v>493</v>
      </c>
    </row>
    <row r="139" s="2" customFormat="1">
      <c r="A139" s="36"/>
      <c r="B139" s="37"/>
      <c r="C139" s="38"/>
      <c r="D139" s="215" t="s">
        <v>137</v>
      </c>
      <c r="E139" s="38"/>
      <c r="F139" s="216" t="s">
        <v>494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4" t="s">
        <v>137</v>
      </c>
      <c r="AU139" s="14" t="s">
        <v>90</v>
      </c>
    </row>
    <row r="140" s="2" customFormat="1">
      <c r="A140" s="36"/>
      <c r="B140" s="37"/>
      <c r="C140" s="38"/>
      <c r="D140" s="220" t="s">
        <v>139</v>
      </c>
      <c r="E140" s="38"/>
      <c r="F140" s="221" t="s">
        <v>495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4" t="s">
        <v>139</v>
      </c>
      <c r="AU140" s="14" t="s">
        <v>90</v>
      </c>
    </row>
    <row r="141" s="2" customFormat="1" ht="16.5" customHeight="1">
      <c r="A141" s="36"/>
      <c r="B141" s="37"/>
      <c r="C141" s="222" t="s">
        <v>243</v>
      </c>
      <c r="D141" s="222" t="s">
        <v>250</v>
      </c>
      <c r="E141" s="223" t="s">
        <v>496</v>
      </c>
      <c r="F141" s="224" t="s">
        <v>497</v>
      </c>
      <c r="G141" s="225" t="s">
        <v>233</v>
      </c>
      <c r="H141" s="226">
        <v>6</v>
      </c>
      <c r="I141" s="227"/>
      <c r="J141" s="228">
        <f>ROUND(I141*H141,1)</f>
        <v>0</v>
      </c>
      <c r="K141" s="224" t="s">
        <v>134</v>
      </c>
      <c r="L141" s="229"/>
      <c r="M141" s="230" t="s">
        <v>35</v>
      </c>
      <c r="N141" s="231" t="s">
        <v>51</v>
      </c>
      <c r="O141" s="82"/>
      <c r="P141" s="211">
        <f>O141*H141</f>
        <v>0</v>
      </c>
      <c r="Q141" s="211">
        <v>1</v>
      </c>
      <c r="R141" s="211">
        <f>Q141*H141</f>
        <v>6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178</v>
      </c>
      <c r="AT141" s="213" t="s">
        <v>250</v>
      </c>
      <c r="AU141" s="213" t="s">
        <v>90</v>
      </c>
      <c r="AY141" s="14" t="s">
        <v>128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88</v>
      </c>
      <c r="BK141" s="214">
        <f>ROUND(I141*H141,1)</f>
        <v>0</v>
      </c>
      <c r="BL141" s="14" t="s">
        <v>135</v>
      </c>
      <c r="BM141" s="213" t="s">
        <v>498</v>
      </c>
    </row>
    <row r="142" s="2" customFormat="1">
      <c r="A142" s="36"/>
      <c r="B142" s="37"/>
      <c r="C142" s="38"/>
      <c r="D142" s="215" t="s">
        <v>137</v>
      </c>
      <c r="E142" s="38"/>
      <c r="F142" s="216" t="s">
        <v>497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4" t="s">
        <v>137</v>
      </c>
      <c r="AU142" s="14" t="s">
        <v>90</v>
      </c>
    </row>
    <row r="143" s="2" customFormat="1">
      <c r="A143" s="36"/>
      <c r="B143" s="37"/>
      <c r="C143" s="38"/>
      <c r="D143" s="220" t="s">
        <v>139</v>
      </c>
      <c r="E143" s="38"/>
      <c r="F143" s="221" t="s">
        <v>499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4" t="s">
        <v>139</v>
      </c>
      <c r="AU143" s="14" t="s">
        <v>90</v>
      </c>
    </row>
    <row r="144" s="2" customFormat="1" ht="24.15" customHeight="1">
      <c r="A144" s="36"/>
      <c r="B144" s="37"/>
      <c r="C144" s="202" t="s">
        <v>249</v>
      </c>
      <c r="D144" s="202" t="s">
        <v>130</v>
      </c>
      <c r="E144" s="203" t="s">
        <v>244</v>
      </c>
      <c r="F144" s="204" t="s">
        <v>245</v>
      </c>
      <c r="G144" s="205" t="s">
        <v>187</v>
      </c>
      <c r="H144" s="206">
        <v>5.8300000000000001</v>
      </c>
      <c r="I144" s="207"/>
      <c r="J144" s="208">
        <f>ROUND(I144*H144,1)</f>
        <v>0</v>
      </c>
      <c r="K144" s="204" t="s">
        <v>134</v>
      </c>
      <c r="L144" s="42"/>
      <c r="M144" s="209" t="s">
        <v>35</v>
      </c>
      <c r="N144" s="210" t="s">
        <v>51</v>
      </c>
      <c r="O144" s="8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3" t="s">
        <v>135</v>
      </c>
      <c r="AT144" s="213" t="s">
        <v>130</v>
      </c>
      <c r="AU144" s="213" t="s">
        <v>90</v>
      </c>
      <c r="AY144" s="14" t="s">
        <v>128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88</v>
      </c>
      <c r="BK144" s="214">
        <f>ROUND(I144*H144,1)</f>
        <v>0</v>
      </c>
      <c r="BL144" s="14" t="s">
        <v>135</v>
      </c>
      <c r="BM144" s="213" t="s">
        <v>246</v>
      </c>
    </row>
    <row r="145" s="2" customFormat="1">
      <c r="A145" s="36"/>
      <c r="B145" s="37"/>
      <c r="C145" s="38"/>
      <c r="D145" s="215" t="s">
        <v>137</v>
      </c>
      <c r="E145" s="38"/>
      <c r="F145" s="216" t="s">
        <v>247</v>
      </c>
      <c r="G145" s="38"/>
      <c r="H145" s="38"/>
      <c r="I145" s="217"/>
      <c r="J145" s="38"/>
      <c r="K145" s="38"/>
      <c r="L145" s="42"/>
      <c r="M145" s="218"/>
      <c r="N145" s="219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4" t="s">
        <v>137</v>
      </c>
      <c r="AU145" s="14" t="s">
        <v>90</v>
      </c>
    </row>
    <row r="146" s="2" customFormat="1">
      <c r="A146" s="36"/>
      <c r="B146" s="37"/>
      <c r="C146" s="38"/>
      <c r="D146" s="220" t="s">
        <v>139</v>
      </c>
      <c r="E146" s="38"/>
      <c r="F146" s="221" t="s">
        <v>248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4" t="s">
        <v>139</v>
      </c>
      <c r="AU146" s="14" t="s">
        <v>90</v>
      </c>
    </row>
    <row r="147" s="2" customFormat="1" ht="16.5" customHeight="1">
      <c r="A147" s="36"/>
      <c r="B147" s="37"/>
      <c r="C147" s="222" t="s">
        <v>7</v>
      </c>
      <c r="D147" s="222" t="s">
        <v>250</v>
      </c>
      <c r="E147" s="223" t="s">
        <v>251</v>
      </c>
      <c r="F147" s="224" t="s">
        <v>252</v>
      </c>
      <c r="G147" s="225" t="s">
        <v>233</v>
      </c>
      <c r="H147" s="226">
        <v>11.66</v>
      </c>
      <c r="I147" s="227"/>
      <c r="J147" s="228">
        <f>ROUND(I147*H147,1)</f>
        <v>0</v>
      </c>
      <c r="K147" s="224" t="s">
        <v>253</v>
      </c>
      <c r="L147" s="229"/>
      <c r="M147" s="230" t="s">
        <v>35</v>
      </c>
      <c r="N147" s="231" t="s">
        <v>51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178</v>
      </c>
      <c r="AT147" s="213" t="s">
        <v>250</v>
      </c>
      <c r="AU147" s="213" t="s">
        <v>90</v>
      </c>
      <c r="AY147" s="14" t="s">
        <v>128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88</v>
      </c>
      <c r="BK147" s="214">
        <f>ROUND(I147*H147,1)</f>
        <v>0</v>
      </c>
      <c r="BL147" s="14" t="s">
        <v>135</v>
      </c>
      <c r="BM147" s="213" t="s">
        <v>254</v>
      </c>
    </row>
    <row r="148" s="2" customFormat="1">
      <c r="A148" s="36"/>
      <c r="B148" s="37"/>
      <c r="C148" s="38"/>
      <c r="D148" s="215" t="s">
        <v>137</v>
      </c>
      <c r="E148" s="38"/>
      <c r="F148" s="216" t="s">
        <v>252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4" t="s">
        <v>137</v>
      </c>
      <c r="AU148" s="14" t="s">
        <v>90</v>
      </c>
    </row>
    <row r="149" s="2" customFormat="1" ht="24.15" customHeight="1">
      <c r="A149" s="36"/>
      <c r="B149" s="37"/>
      <c r="C149" s="202" t="s">
        <v>261</v>
      </c>
      <c r="D149" s="202" t="s">
        <v>130</v>
      </c>
      <c r="E149" s="203" t="s">
        <v>500</v>
      </c>
      <c r="F149" s="204" t="s">
        <v>501</v>
      </c>
      <c r="G149" s="205" t="s">
        <v>133</v>
      </c>
      <c r="H149" s="206">
        <v>19.109999999999999</v>
      </c>
      <c r="I149" s="207"/>
      <c r="J149" s="208">
        <f>ROUND(I149*H149,1)</f>
        <v>0</v>
      </c>
      <c r="K149" s="204" t="s">
        <v>134</v>
      </c>
      <c r="L149" s="42"/>
      <c r="M149" s="209" t="s">
        <v>35</v>
      </c>
      <c r="N149" s="210" t="s">
        <v>51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135</v>
      </c>
      <c r="AT149" s="213" t="s">
        <v>130</v>
      </c>
      <c r="AU149" s="213" t="s">
        <v>90</v>
      </c>
      <c r="AY149" s="14" t="s">
        <v>128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88</v>
      </c>
      <c r="BK149" s="214">
        <f>ROUND(I149*H149,1)</f>
        <v>0</v>
      </c>
      <c r="BL149" s="14" t="s">
        <v>135</v>
      </c>
      <c r="BM149" s="213" t="s">
        <v>502</v>
      </c>
    </row>
    <row r="150" s="2" customFormat="1">
      <c r="A150" s="36"/>
      <c r="B150" s="37"/>
      <c r="C150" s="38"/>
      <c r="D150" s="215" t="s">
        <v>137</v>
      </c>
      <c r="E150" s="38"/>
      <c r="F150" s="216" t="s">
        <v>503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4" t="s">
        <v>137</v>
      </c>
      <c r="AU150" s="14" t="s">
        <v>90</v>
      </c>
    </row>
    <row r="151" s="2" customFormat="1">
      <c r="A151" s="36"/>
      <c r="B151" s="37"/>
      <c r="C151" s="38"/>
      <c r="D151" s="220" t="s">
        <v>139</v>
      </c>
      <c r="E151" s="38"/>
      <c r="F151" s="221" t="s">
        <v>504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4" t="s">
        <v>139</v>
      </c>
      <c r="AU151" s="14" t="s">
        <v>90</v>
      </c>
    </row>
    <row r="152" s="2" customFormat="1" ht="16.5" customHeight="1">
      <c r="A152" s="36"/>
      <c r="B152" s="37"/>
      <c r="C152" s="222" t="s">
        <v>268</v>
      </c>
      <c r="D152" s="222" t="s">
        <v>250</v>
      </c>
      <c r="E152" s="223" t="s">
        <v>505</v>
      </c>
      <c r="F152" s="224" t="s">
        <v>506</v>
      </c>
      <c r="G152" s="225" t="s">
        <v>507</v>
      </c>
      <c r="H152" s="226">
        <v>0.38200000000000001</v>
      </c>
      <c r="I152" s="227"/>
      <c r="J152" s="228">
        <f>ROUND(I152*H152,1)</f>
        <v>0</v>
      </c>
      <c r="K152" s="224" t="s">
        <v>134</v>
      </c>
      <c r="L152" s="229"/>
      <c r="M152" s="230" t="s">
        <v>35</v>
      </c>
      <c r="N152" s="231" t="s">
        <v>51</v>
      </c>
      <c r="O152" s="82"/>
      <c r="P152" s="211">
        <f>O152*H152</f>
        <v>0</v>
      </c>
      <c r="Q152" s="211">
        <v>0.001</v>
      </c>
      <c r="R152" s="211">
        <f>Q152*H152</f>
        <v>0.00038200000000000002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178</v>
      </c>
      <c r="AT152" s="213" t="s">
        <v>250</v>
      </c>
      <c r="AU152" s="213" t="s">
        <v>90</v>
      </c>
      <c r="AY152" s="14" t="s">
        <v>128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88</v>
      </c>
      <c r="BK152" s="214">
        <f>ROUND(I152*H152,1)</f>
        <v>0</v>
      </c>
      <c r="BL152" s="14" t="s">
        <v>135</v>
      </c>
      <c r="BM152" s="213" t="s">
        <v>508</v>
      </c>
    </row>
    <row r="153" s="2" customFormat="1">
      <c r="A153" s="36"/>
      <c r="B153" s="37"/>
      <c r="C153" s="38"/>
      <c r="D153" s="215" t="s">
        <v>137</v>
      </c>
      <c r="E153" s="38"/>
      <c r="F153" s="216" t="s">
        <v>506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4" t="s">
        <v>137</v>
      </c>
      <c r="AU153" s="14" t="s">
        <v>90</v>
      </c>
    </row>
    <row r="154" s="2" customFormat="1">
      <c r="A154" s="36"/>
      <c r="B154" s="37"/>
      <c r="C154" s="38"/>
      <c r="D154" s="220" t="s">
        <v>139</v>
      </c>
      <c r="E154" s="38"/>
      <c r="F154" s="221" t="s">
        <v>509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4" t="s">
        <v>139</v>
      </c>
      <c r="AU154" s="14" t="s">
        <v>90</v>
      </c>
    </row>
    <row r="155" s="2" customFormat="1" ht="24.15" customHeight="1">
      <c r="A155" s="36"/>
      <c r="B155" s="37"/>
      <c r="C155" s="202" t="s">
        <v>274</v>
      </c>
      <c r="D155" s="202" t="s">
        <v>130</v>
      </c>
      <c r="E155" s="203" t="s">
        <v>255</v>
      </c>
      <c r="F155" s="204" t="s">
        <v>256</v>
      </c>
      <c r="G155" s="205" t="s">
        <v>133</v>
      </c>
      <c r="H155" s="206">
        <v>13.91</v>
      </c>
      <c r="I155" s="207"/>
      <c r="J155" s="208">
        <f>ROUND(I155*H155,1)</f>
        <v>0</v>
      </c>
      <c r="K155" s="204" t="s">
        <v>134</v>
      </c>
      <c r="L155" s="42"/>
      <c r="M155" s="209" t="s">
        <v>35</v>
      </c>
      <c r="N155" s="210" t="s">
        <v>51</v>
      </c>
      <c r="O155" s="82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135</v>
      </c>
      <c r="AT155" s="213" t="s">
        <v>130</v>
      </c>
      <c r="AU155" s="213" t="s">
        <v>90</v>
      </c>
      <c r="AY155" s="14" t="s">
        <v>128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88</v>
      </c>
      <c r="BK155" s="214">
        <f>ROUND(I155*H155,1)</f>
        <v>0</v>
      </c>
      <c r="BL155" s="14" t="s">
        <v>135</v>
      </c>
      <c r="BM155" s="213" t="s">
        <v>257</v>
      </c>
    </row>
    <row r="156" s="2" customFormat="1">
      <c r="A156" s="36"/>
      <c r="B156" s="37"/>
      <c r="C156" s="38"/>
      <c r="D156" s="215" t="s">
        <v>137</v>
      </c>
      <c r="E156" s="38"/>
      <c r="F156" s="216" t="s">
        <v>258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4" t="s">
        <v>137</v>
      </c>
      <c r="AU156" s="14" t="s">
        <v>90</v>
      </c>
    </row>
    <row r="157" s="2" customFormat="1">
      <c r="A157" s="36"/>
      <c r="B157" s="37"/>
      <c r="C157" s="38"/>
      <c r="D157" s="220" t="s">
        <v>139</v>
      </c>
      <c r="E157" s="38"/>
      <c r="F157" s="221" t="s">
        <v>259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4" t="s">
        <v>139</v>
      </c>
      <c r="AU157" s="14" t="s">
        <v>90</v>
      </c>
    </row>
    <row r="158" s="2" customFormat="1" ht="24.15" customHeight="1">
      <c r="A158" s="36"/>
      <c r="B158" s="37"/>
      <c r="C158" s="202" t="s">
        <v>280</v>
      </c>
      <c r="D158" s="202" t="s">
        <v>130</v>
      </c>
      <c r="E158" s="203" t="s">
        <v>510</v>
      </c>
      <c r="F158" s="204" t="s">
        <v>511</v>
      </c>
      <c r="G158" s="205" t="s">
        <v>133</v>
      </c>
      <c r="H158" s="206">
        <v>19.109999999999999</v>
      </c>
      <c r="I158" s="207"/>
      <c r="J158" s="208">
        <f>ROUND(I158*H158,1)</f>
        <v>0</v>
      </c>
      <c r="K158" s="204" t="s">
        <v>134</v>
      </c>
      <c r="L158" s="42"/>
      <c r="M158" s="209" t="s">
        <v>35</v>
      </c>
      <c r="N158" s="210" t="s">
        <v>51</v>
      </c>
      <c r="O158" s="82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135</v>
      </c>
      <c r="AT158" s="213" t="s">
        <v>130</v>
      </c>
      <c r="AU158" s="213" t="s">
        <v>90</v>
      </c>
      <c r="AY158" s="14" t="s">
        <v>128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88</v>
      </c>
      <c r="BK158" s="214">
        <f>ROUND(I158*H158,1)</f>
        <v>0</v>
      </c>
      <c r="BL158" s="14" t="s">
        <v>135</v>
      </c>
      <c r="BM158" s="213" t="s">
        <v>512</v>
      </c>
    </row>
    <row r="159" s="2" customFormat="1">
      <c r="A159" s="36"/>
      <c r="B159" s="37"/>
      <c r="C159" s="38"/>
      <c r="D159" s="215" t="s">
        <v>137</v>
      </c>
      <c r="E159" s="38"/>
      <c r="F159" s="216" t="s">
        <v>513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4" t="s">
        <v>137</v>
      </c>
      <c r="AU159" s="14" t="s">
        <v>90</v>
      </c>
    </row>
    <row r="160" s="2" customFormat="1">
      <c r="A160" s="36"/>
      <c r="B160" s="37"/>
      <c r="C160" s="38"/>
      <c r="D160" s="220" t="s">
        <v>139</v>
      </c>
      <c r="E160" s="38"/>
      <c r="F160" s="221" t="s">
        <v>514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4" t="s">
        <v>139</v>
      </c>
      <c r="AU160" s="14" t="s">
        <v>90</v>
      </c>
    </row>
    <row r="161" s="2" customFormat="1" ht="16.5" customHeight="1">
      <c r="A161" s="36"/>
      <c r="B161" s="37"/>
      <c r="C161" s="222" t="s">
        <v>286</v>
      </c>
      <c r="D161" s="222" t="s">
        <v>250</v>
      </c>
      <c r="E161" s="223" t="s">
        <v>515</v>
      </c>
      <c r="F161" s="224" t="s">
        <v>516</v>
      </c>
      <c r="G161" s="225" t="s">
        <v>233</v>
      </c>
      <c r="H161" s="226">
        <v>0.38200000000000001</v>
      </c>
      <c r="I161" s="227"/>
      <c r="J161" s="228">
        <f>ROUND(I161*H161,1)</f>
        <v>0</v>
      </c>
      <c r="K161" s="224" t="s">
        <v>134</v>
      </c>
      <c r="L161" s="229"/>
      <c r="M161" s="230" t="s">
        <v>35</v>
      </c>
      <c r="N161" s="231" t="s">
        <v>51</v>
      </c>
      <c r="O161" s="82"/>
      <c r="P161" s="211">
        <f>O161*H161</f>
        <v>0</v>
      </c>
      <c r="Q161" s="211">
        <v>1</v>
      </c>
      <c r="R161" s="211">
        <f>Q161*H161</f>
        <v>0.38200000000000001</v>
      </c>
      <c r="S161" s="211">
        <v>0</v>
      </c>
      <c r="T161" s="21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178</v>
      </c>
      <c r="AT161" s="213" t="s">
        <v>250</v>
      </c>
      <c r="AU161" s="213" t="s">
        <v>90</v>
      </c>
      <c r="AY161" s="14" t="s">
        <v>128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88</v>
      </c>
      <c r="BK161" s="214">
        <f>ROUND(I161*H161,1)</f>
        <v>0</v>
      </c>
      <c r="BL161" s="14" t="s">
        <v>135</v>
      </c>
      <c r="BM161" s="213" t="s">
        <v>517</v>
      </c>
    </row>
    <row r="162" s="2" customFormat="1">
      <c r="A162" s="36"/>
      <c r="B162" s="37"/>
      <c r="C162" s="38"/>
      <c r="D162" s="215" t="s">
        <v>137</v>
      </c>
      <c r="E162" s="38"/>
      <c r="F162" s="216" t="s">
        <v>516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4" t="s">
        <v>137</v>
      </c>
      <c r="AU162" s="14" t="s">
        <v>90</v>
      </c>
    </row>
    <row r="163" s="2" customFormat="1">
      <c r="A163" s="36"/>
      <c r="B163" s="37"/>
      <c r="C163" s="38"/>
      <c r="D163" s="220" t="s">
        <v>139</v>
      </c>
      <c r="E163" s="38"/>
      <c r="F163" s="221" t="s">
        <v>518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4" t="s">
        <v>139</v>
      </c>
      <c r="AU163" s="14" t="s">
        <v>90</v>
      </c>
    </row>
    <row r="164" s="12" customFormat="1" ht="22.8" customHeight="1">
      <c r="A164" s="12"/>
      <c r="B164" s="186"/>
      <c r="C164" s="187"/>
      <c r="D164" s="188" t="s">
        <v>79</v>
      </c>
      <c r="E164" s="200" t="s">
        <v>135</v>
      </c>
      <c r="F164" s="200" t="s">
        <v>273</v>
      </c>
      <c r="G164" s="187"/>
      <c r="H164" s="187"/>
      <c r="I164" s="190"/>
      <c r="J164" s="201">
        <f>BK164</f>
        <v>0</v>
      </c>
      <c r="K164" s="187"/>
      <c r="L164" s="192"/>
      <c r="M164" s="193"/>
      <c r="N164" s="194"/>
      <c r="O164" s="194"/>
      <c r="P164" s="195">
        <f>SUM(P165:P173)</f>
        <v>0</v>
      </c>
      <c r="Q164" s="194"/>
      <c r="R164" s="195">
        <f>SUM(R165:R173)</f>
        <v>0.0014283200000000001</v>
      </c>
      <c r="S164" s="194"/>
      <c r="T164" s="196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7" t="s">
        <v>88</v>
      </c>
      <c r="AT164" s="198" t="s">
        <v>79</v>
      </c>
      <c r="AU164" s="198" t="s">
        <v>88</v>
      </c>
      <c r="AY164" s="197" t="s">
        <v>128</v>
      </c>
      <c r="BK164" s="199">
        <f>SUM(BK165:BK173)</f>
        <v>0</v>
      </c>
    </row>
    <row r="165" s="2" customFormat="1" ht="16.5" customHeight="1">
      <c r="A165" s="36"/>
      <c r="B165" s="37"/>
      <c r="C165" s="202" t="s">
        <v>292</v>
      </c>
      <c r="D165" s="202" t="s">
        <v>130</v>
      </c>
      <c r="E165" s="203" t="s">
        <v>275</v>
      </c>
      <c r="F165" s="204" t="s">
        <v>276</v>
      </c>
      <c r="G165" s="205" t="s">
        <v>187</v>
      </c>
      <c r="H165" s="206">
        <v>1.375</v>
      </c>
      <c r="I165" s="207"/>
      <c r="J165" s="208">
        <f>ROUND(I165*H165,1)</f>
        <v>0</v>
      </c>
      <c r="K165" s="204" t="s">
        <v>134</v>
      </c>
      <c r="L165" s="42"/>
      <c r="M165" s="209" t="s">
        <v>35</v>
      </c>
      <c r="N165" s="210" t="s">
        <v>51</v>
      </c>
      <c r="O165" s="82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135</v>
      </c>
      <c r="AT165" s="213" t="s">
        <v>130</v>
      </c>
      <c r="AU165" s="213" t="s">
        <v>90</v>
      </c>
      <c r="AY165" s="14" t="s">
        <v>128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88</v>
      </c>
      <c r="BK165" s="214">
        <f>ROUND(I165*H165,1)</f>
        <v>0</v>
      </c>
      <c r="BL165" s="14" t="s">
        <v>135</v>
      </c>
      <c r="BM165" s="213" t="s">
        <v>277</v>
      </c>
    </row>
    <row r="166" s="2" customFormat="1">
      <c r="A166" s="36"/>
      <c r="B166" s="37"/>
      <c r="C166" s="38"/>
      <c r="D166" s="215" t="s">
        <v>137</v>
      </c>
      <c r="E166" s="38"/>
      <c r="F166" s="216" t="s">
        <v>278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4" t="s">
        <v>137</v>
      </c>
      <c r="AU166" s="14" t="s">
        <v>90</v>
      </c>
    </row>
    <row r="167" s="2" customFormat="1">
      <c r="A167" s="36"/>
      <c r="B167" s="37"/>
      <c r="C167" s="38"/>
      <c r="D167" s="220" t="s">
        <v>139</v>
      </c>
      <c r="E167" s="38"/>
      <c r="F167" s="221" t="s">
        <v>279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4" t="s">
        <v>139</v>
      </c>
      <c r="AU167" s="14" t="s">
        <v>90</v>
      </c>
    </row>
    <row r="168" s="2" customFormat="1" ht="24.15" customHeight="1">
      <c r="A168" s="36"/>
      <c r="B168" s="37"/>
      <c r="C168" s="202" t="s">
        <v>298</v>
      </c>
      <c r="D168" s="202" t="s">
        <v>130</v>
      </c>
      <c r="E168" s="203" t="s">
        <v>281</v>
      </c>
      <c r="F168" s="204" t="s">
        <v>282</v>
      </c>
      <c r="G168" s="205" t="s">
        <v>187</v>
      </c>
      <c r="H168" s="206">
        <v>0.016</v>
      </c>
      <c r="I168" s="207"/>
      <c r="J168" s="208">
        <f>ROUND(I168*H168,1)</f>
        <v>0</v>
      </c>
      <c r="K168" s="204" t="s">
        <v>134</v>
      </c>
      <c r="L168" s="42"/>
      <c r="M168" s="209" t="s">
        <v>35</v>
      </c>
      <c r="N168" s="210" t="s">
        <v>51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135</v>
      </c>
      <c r="AT168" s="213" t="s">
        <v>130</v>
      </c>
      <c r="AU168" s="213" t="s">
        <v>90</v>
      </c>
      <c r="AY168" s="14" t="s">
        <v>128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88</v>
      </c>
      <c r="BK168" s="214">
        <f>ROUND(I168*H168,1)</f>
        <v>0</v>
      </c>
      <c r="BL168" s="14" t="s">
        <v>135</v>
      </c>
      <c r="BM168" s="213" t="s">
        <v>283</v>
      </c>
    </row>
    <row r="169" s="2" customFormat="1">
      <c r="A169" s="36"/>
      <c r="B169" s="37"/>
      <c r="C169" s="38"/>
      <c r="D169" s="215" t="s">
        <v>137</v>
      </c>
      <c r="E169" s="38"/>
      <c r="F169" s="216" t="s">
        <v>284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4" t="s">
        <v>137</v>
      </c>
      <c r="AU169" s="14" t="s">
        <v>90</v>
      </c>
    </row>
    <row r="170" s="2" customFormat="1">
      <c r="A170" s="36"/>
      <c r="B170" s="37"/>
      <c r="C170" s="38"/>
      <c r="D170" s="220" t="s">
        <v>139</v>
      </c>
      <c r="E170" s="38"/>
      <c r="F170" s="221" t="s">
        <v>285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4" t="s">
        <v>139</v>
      </c>
      <c r="AU170" s="14" t="s">
        <v>90</v>
      </c>
    </row>
    <row r="171" s="2" customFormat="1" ht="24.15" customHeight="1">
      <c r="A171" s="36"/>
      <c r="B171" s="37"/>
      <c r="C171" s="202" t="s">
        <v>305</v>
      </c>
      <c r="D171" s="202" t="s">
        <v>130</v>
      </c>
      <c r="E171" s="203" t="s">
        <v>293</v>
      </c>
      <c r="F171" s="204" t="s">
        <v>294</v>
      </c>
      <c r="G171" s="205" t="s">
        <v>133</v>
      </c>
      <c r="H171" s="206">
        <v>0.22600000000000001</v>
      </c>
      <c r="I171" s="207"/>
      <c r="J171" s="208">
        <f>ROUND(I171*H171,1)</f>
        <v>0</v>
      </c>
      <c r="K171" s="204" t="s">
        <v>134</v>
      </c>
      <c r="L171" s="42"/>
      <c r="M171" s="209" t="s">
        <v>35</v>
      </c>
      <c r="N171" s="210" t="s">
        <v>51</v>
      </c>
      <c r="O171" s="82"/>
      <c r="P171" s="211">
        <f>O171*H171</f>
        <v>0</v>
      </c>
      <c r="Q171" s="211">
        <v>0.0063200000000000001</v>
      </c>
      <c r="R171" s="211">
        <f>Q171*H171</f>
        <v>0.0014283200000000001</v>
      </c>
      <c r="S171" s="211">
        <v>0</v>
      </c>
      <c r="T171" s="21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135</v>
      </c>
      <c r="AT171" s="213" t="s">
        <v>130</v>
      </c>
      <c r="AU171" s="213" t="s">
        <v>90</v>
      </c>
      <c r="AY171" s="14" t="s">
        <v>128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88</v>
      </c>
      <c r="BK171" s="214">
        <f>ROUND(I171*H171,1)</f>
        <v>0</v>
      </c>
      <c r="BL171" s="14" t="s">
        <v>135</v>
      </c>
      <c r="BM171" s="213" t="s">
        <v>295</v>
      </c>
    </row>
    <row r="172" s="2" customFormat="1">
      <c r="A172" s="36"/>
      <c r="B172" s="37"/>
      <c r="C172" s="38"/>
      <c r="D172" s="215" t="s">
        <v>137</v>
      </c>
      <c r="E172" s="38"/>
      <c r="F172" s="216" t="s">
        <v>296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4" t="s">
        <v>137</v>
      </c>
      <c r="AU172" s="14" t="s">
        <v>90</v>
      </c>
    </row>
    <row r="173" s="2" customFormat="1">
      <c r="A173" s="36"/>
      <c r="B173" s="37"/>
      <c r="C173" s="38"/>
      <c r="D173" s="220" t="s">
        <v>139</v>
      </c>
      <c r="E173" s="38"/>
      <c r="F173" s="221" t="s">
        <v>297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4" t="s">
        <v>139</v>
      </c>
      <c r="AU173" s="14" t="s">
        <v>90</v>
      </c>
    </row>
    <row r="174" s="12" customFormat="1" ht="22.8" customHeight="1">
      <c r="A174" s="12"/>
      <c r="B174" s="186"/>
      <c r="C174" s="187"/>
      <c r="D174" s="188" t="s">
        <v>79</v>
      </c>
      <c r="E174" s="200" t="s">
        <v>178</v>
      </c>
      <c r="F174" s="200" t="s">
        <v>329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SUM(P175:P216)</f>
        <v>0</v>
      </c>
      <c r="Q174" s="194"/>
      <c r="R174" s="195">
        <f>SUM(R175:R216)</f>
        <v>0.31284499999999998</v>
      </c>
      <c r="S174" s="194"/>
      <c r="T174" s="196">
        <f>SUM(T175:T216)</f>
        <v>0.10000000000000001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7" t="s">
        <v>88</v>
      </c>
      <c r="AT174" s="198" t="s">
        <v>79</v>
      </c>
      <c r="AU174" s="198" t="s">
        <v>88</v>
      </c>
      <c r="AY174" s="197" t="s">
        <v>128</v>
      </c>
      <c r="BK174" s="199">
        <f>SUM(BK175:BK216)</f>
        <v>0</v>
      </c>
    </row>
    <row r="175" s="2" customFormat="1" ht="24.15" customHeight="1">
      <c r="A175" s="36"/>
      <c r="B175" s="37"/>
      <c r="C175" s="202" t="s">
        <v>311</v>
      </c>
      <c r="D175" s="202" t="s">
        <v>130</v>
      </c>
      <c r="E175" s="203" t="s">
        <v>519</v>
      </c>
      <c r="F175" s="204" t="s">
        <v>520</v>
      </c>
      <c r="G175" s="205" t="s">
        <v>168</v>
      </c>
      <c r="H175" s="206">
        <v>8.5</v>
      </c>
      <c r="I175" s="207"/>
      <c r="J175" s="208">
        <f>ROUND(I175*H175,1)</f>
        <v>0</v>
      </c>
      <c r="K175" s="204" t="s">
        <v>134</v>
      </c>
      <c r="L175" s="42"/>
      <c r="M175" s="209" t="s">
        <v>35</v>
      </c>
      <c r="N175" s="210" t="s">
        <v>51</v>
      </c>
      <c r="O175" s="82"/>
      <c r="P175" s="211">
        <f>O175*H175</f>
        <v>0</v>
      </c>
      <c r="Q175" s="211">
        <v>0.0015</v>
      </c>
      <c r="R175" s="211">
        <f>Q175*H175</f>
        <v>0.012750000000000001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135</v>
      </c>
      <c r="AT175" s="213" t="s">
        <v>130</v>
      </c>
      <c r="AU175" s="213" t="s">
        <v>90</v>
      </c>
      <c r="AY175" s="14" t="s">
        <v>128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88</v>
      </c>
      <c r="BK175" s="214">
        <f>ROUND(I175*H175,1)</f>
        <v>0</v>
      </c>
      <c r="BL175" s="14" t="s">
        <v>135</v>
      </c>
      <c r="BM175" s="213" t="s">
        <v>521</v>
      </c>
    </row>
    <row r="176" s="2" customFormat="1">
      <c r="A176" s="36"/>
      <c r="B176" s="37"/>
      <c r="C176" s="38"/>
      <c r="D176" s="215" t="s">
        <v>137</v>
      </c>
      <c r="E176" s="38"/>
      <c r="F176" s="216" t="s">
        <v>522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4" t="s">
        <v>137</v>
      </c>
      <c r="AU176" s="14" t="s">
        <v>90</v>
      </c>
    </row>
    <row r="177" s="2" customFormat="1">
      <c r="A177" s="36"/>
      <c r="B177" s="37"/>
      <c r="C177" s="38"/>
      <c r="D177" s="220" t="s">
        <v>139</v>
      </c>
      <c r="E177" s="38"/>
      <c r="F177" s="221" t="s">
        <v>523</v>
      </c>
      <c r="G177" s="38"/>
      <c r="H177" s="38"/>
      <c r="I177" s="217"/>
      <c r="J177" s="38"/>
      <c r="K177" s="38"/>
      <c r="L177" s="42"/>
      <c r="M177" s="218"/>
      <c r="N177" s="21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4" t="s">
        <v>139</v>
      </c>
      <c r="AU177" s="14" t="s">
        <v>90</v>
      </c>
    </row>
    <row r="178" s="2" customFormat="1" ht="24.15" customHeight="1">
      <c r="A178" s="36"/>
      <c r="B178" s="37"/>
      <c r="C178" s="202" t="s">
        <v>317</v>
      </c>
      <c r="D178" s="202" t="s">
        <v>130</v>
      </c>
      <c r="E178" s="203" t="s">
        <v>524</v>
      </c>
      <c r="F178" s="204" t="s">
        <v>525</v>
      </c>
      <c r="G178" s="205" t="s">
        <v>168</v>
      </c>
      <c r="H178" s="206">
        <v>10</v>
      </c>
      <c r="I178" s="207"/>
      <c r="J178" s="208">
        <f>ROUND(I178*H178,1)</f>
        <v>0</v>
      </c>
      <c r="K178" s="204" t="s">
        <v>134</v>
      </c>
      <c r="L178" s="42"/>
      <c r="M178" s="209" t="s">
        <v>35</v>
      </c>
      <c r="N178" s="210" t="s">
        <v>51</v>
      </c>
      <c r="O178" s="82"/>
      <c r="P178" s="211">
        <f>O178*H178</f>
        <v>0</v>
      </c>
      <c r="Q178" s="211">
        <v>0.0027599999999999999</v>
      </c>
      <c r="R178" s="211">
        <f>Q178*H178</f>
        <v>0.0276</v>
      </c>
      <c r="S178" s="211">
        <v>0</v>
      </c>
      <c r="T178" s="21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135</v>
      </c>
      <c r="AT178" s="213" t="s">
        <v>130</v>
      </c>
      <c r="AU178" s="213" t="s">
        <v>90</v>
      </c>
      <c r="AY178" s="14" t="s">
        <v>128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88</v>
      </c>
      <c r="BK178" s="214">
        <f>ROUND(I178*H178,1)</f>
        <v>0</v>
      </c>
      <c r="BL178" s="14" t="s">
        <v>135</v>
      </c>
      <c r="BM178" s="213" t="s">
        <v>526</v>
      </c>
    </row>
    <row r="179" s="2" customFormat="1">
      <c r="A179" s="36"/>
      <c r="B179" s="37"/>
      <c r="C179" s="38"/>
      <c r="D179" s="215" t="s">
        <v>137</v>
      </c>
      <c r="E179" s="38"/>
      <c r="F179" s="216" t="s">
        <v>527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4" t="s">
        <v>137</v>
      </c>
      <c r="AU179" s="14" t="s">
        <v>90</v>
      </c>
    </row>
    <row r="180" s="2" customFormat="1">
      <c r="A180" s="36"/>
      <c r="B180" s="37"/>
      <c r="C180" s="38"/>
      <c r="D180" s="220" t="s">
        <v>139</v>
      </c>
      <c r="E180" s="38"/>
      <c r="F180" s="221" t="s">
        <v>528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4" t="s">
        <v>139</v>
      </c>
      <c r="AU180" s="14" t="s">
        <v>90</v>
      </c>
    </row>
    <row r="181" s="2" customFormat="1" ht="33" customHeight="1">
      <c r="A181" s="36"/>
      <c r="B181" s="37"/>
      <c r="C181" s="202" t="s">
        <v>323</v>
      </c>
      <c r="D181" s="202" t="s">
        <v>130</v>
      </c>
      <c r="E181" s="203" t="s">
        <v>358</v>
      </c>
      <c r="F181" s="204" t="s">
        <v>359</v>
      </c>
      <c r="G181" s="205" t="s">
        <v>264</v>
      </c>
      <c r="H181" s="206">
        <v>6</v>
      </c>
      <c r="I181" s="207"/>
      <c r="J181" s="208">
        <f>ROUND(I181*H181,1)</f>
        <v>0</v>
      </c>
      <c r="K181" s="204" t="s">
        <v>134</v>
      </c>
      <c r="L181" s="42"/>
      <c r="M181" s="209" t="s">
        <v>35</v>
      </c>
      <c r="N181" s="210" t="s">
        <v>51</v>
      </c>
      <c r="O181" s="82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135</v>
      </c>
      <c r="AT181" s="213" t="s">
        <v>130</v>
      </c>
      <c r="AU181" s="213" t="s">
        <v>90</v>
      </c>
      <c r="AY181" s="14" t="s">
        <v>128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4" t="s">
        <v>88</v>
      </c>
      <c r="BK181" s="214">
        <f>ROUND(I181*H181,1)</f>
        <v>0</v>
      </c>
      <c r="BL181" s="14" t="s">
        <v>135</v>
      </c>
      <c r="BM181" s="213" t="s">
        <v>360</v>
      </c>
    </row>
    <row r="182" s="2" customFormat="1">
      <c r="A182" s="36"/>
      <c r="B182" s="37"/>
      <c r="C182" s="38"/>
      <c r="D182" s="215" t="s">
        <v>137</v>
      </c>
      <c r="E182" s="38"/>
      <c r="F182" s="216" t="s">
        <v>361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4" t="s">
        <v>137</v>
      </c>
      <c r="AU182" s="14" t="s">
        <v>90</v>
      </c>
    </row>
    <row r="183" s="2" customFormat="1">
      <c r="A183" s="36"/>
      <c r="B183" s="37"/>
      <c r="C183" s="38"/>
      <c r="D183" s="220" t="s">
        <v>139</v>
      </c>
      <c r="E183" s="38"/>
      <c r="F183" s="221" t="s">
        <v>362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4" t="s">
        <v>139</v>
      </c>
      <c r="AU183" s="14" t="s">
        <v>90</v>
      </c>
    </row>
    <row r="184" s="2" customFormat="1" ht="16.5" customHeight="1">
      <c r="A184" s="36"/>
      <c r="B184" s="37"/>
      <c r="C184" s="222" t="s">
        <v>330</v>
      </c>
      <c r="D184" s="222" t="s">
        <v>250</v>
      </c>
      <c r="E184" s="223" t="s">
        <v>529</v>
      </c>
      <c r="F184" s="224" t="s">
        <v>530</v>
      </c>
      <c r="G184" s="225" t="s">
        <v>264</v>
      </c>
      <c r="H184" s="226">
        <v>2</v>
      </c>
      <c r="I184" s="227"/>
      <c r="J184" s="228">
        <f>ROUND(I184*H184,1)</f>
        <v>0</v>
      </c>
      <c r="K184" s="224" t="s">
        <v>134</v>
      </c>
      <c r="L184" s="229"/>
      <c r="M184" s="230" t="s">
        <v>35</v>
      </c>
      <c r="N184" s="231" t="s">
        <v>51</v>
      </c>
      <c r="O184" s="82"/>
      <c r="P184" s="211">
        <f>O184*H184</f>
        <v>0</v>
      </c>
      <c r="Q184" s="211">
        <v>0.00046000000000000001</v>
      </c>
      <c r="R184" s="211">
        <f>Q184*H184</f>
        <v>0.00092000000000000003</v>
      </c>
      <c r="S184" s="211">
        <v>0</v>
      </c>
      <c r="T184" s="21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178</v>
      </c>
      <c r="AT184" s="213" t="s">
        <v>250</v>
      </c>
      <c r="AU184" s="213" t="s">
        <v>90</v>
      </c>
      <c r="AY184" s="14" t="s">
        <v>128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88</v>
      </c>
      <c r="BK184" s="214">
        <f>ROUND(I184*H184,1)</f>
        <v>0</v>
      </c>
      <c r="BL184" s="14" t="s">
        <v>135</v>
      </c>
      <c r="BM184" s="213" t="s">
        <v>531</v>
      </c>
    </row>
    <row r="185" s="2" customFormat="1">
      <c r="A185" s="36"/>
      <c r="B185" s="37"/>
      <c r="C185" s="38"/>
      <c r="D185" s="215" t="s">
        <v>137</v>
      </c>
      <c r="E185" s="38"/>
      <c r="F185" s="216" t="s">
        <v>530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4" t="s">
        <v>137</v>
      </c>
      <c r="AU185" s="14" t="s">
        <v>90</v>
      </c>
    </row>
    <row r="186" s="2" customFormat="1">
      <c r="A186" s="36"/>
      <c r="B186" s="37"/>
      <c r="C186" s="38"/>
      <c r="D186" s="220" t="s">
        <v>139</v>
      </c>
      <c r="E186" s="38"/>
      <c r="F186" s="221" t="s">
        <v>532</v>
      </c>
      <c r="G186" s="38"/>
      <c r="H186" s="38"/>
      <c r="I186" s="217"/>
      <c r="J186" s="38"/>
      <c r="K186" s="38"/>
      <c r="L186" s="42"/>
      <c r="M186" s="218"/>
      <c r="N186" s="219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4" t="s">
        <v>139</v>
      </c>
      <c r="AU186" s="14" t="s">
        <v>90</v>
      </c>
    </row>
    <row r="187" s="2" customFormat="1" ht="16.5" customHeight="1">
      <c r="A187" s="36"/>
      <c r="B187" s="37"/>
      <c r="C187" s="222" t="s">
        <v>335</v>
      </c>
      <c r="D187" s="222" t="s">
        <v>250</v>
      </c>
      <c r="E187" s="223" t="s">
        <v>533</v>
      </c>
      <c r="F187" s="224" t="s">
        <v>534</v>
      </c>
      <c r="G187" s="225" t="s">
        <v>264</v>
      </c>
      <c r="H187" s="226">
        <v>1</v>
      </c>
      <c r="I187" s="227"/>
      <c r="J187" s="228">
        <f>ROUND(I187*H187,1)</f>
        <v>0</v>
      </c>
      <c r="K187" s="224" t="s">
        <v>134</v>
      </c>
      <c r="L187" s="229"/>
      <c r="M187" s="230" t="s">
        <v>35</v>
      </c>
      <c r="N187" s="231" t="s">
        <v>51</v>
      </c>
      <c r="O187" s="82"/>
      <c r="P187" s="211">
        <f>O187*H187</f>
        <v>0</v>
      </c>
      <c r="Q187" s="211">
        <v>0.00029</v>
      </c>
      <c r="R187" s="211">
        <f>Q187*H187</f>
        <v>0.00029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178</v>
      </c>
      <c r="AT187" s="213" t="s">
        <v>250</v>
      </c>
      <c r="AU187" s="213" t="s">
        <v>90</v>
      </c>
      <c r="AY187" s="14" t="s">
        <v>128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" t="s">
        <v>88</v>
      </c>
      <c r="BK187" s="214">
        <f>ROUND(I187*H187,1)</f>
        <v>0</v>
      </c>
      <c r="BL187" s="14" t="s">
        <v>135</v>
      </c>
      <c r="BM187" s="213" t="s">
        <v>535</v>
      </c>
    </row>
    <row r="188" s="2" customFormat="1">
      <c r="A188" s="36"/>
      <c r="B188" s="37"/>
      <c r="C188" s="38"/>
      <c r="D188" s="215" t="s">
        <v>137</v>
      </c>
      <c r="E188" s="38"/>
      <c r="F188" s="216" t="s">
        <v>534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4" t="s">
        <v>137</v>
      </c>
      <c r="AU188" s="14" t="s">
        <v>90</v>
      </c>
    </row>
    <row r="189" s="2" customFormat="1">
      <c r="A189" s="36"/>
      <c r="B189" s="37"/>
      <c r="C189" s="38"/>
      <c r="D189" s="220" t="s">
        <v>139</v>
      </c>
      <c r="E189" s="38"/>
      <c r="F189" s="221" t="s">
        <v>536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4" t="s">
        <v>139</v>
      </c>
      <c r="AU189" s="14" t="s">
        <v>90</v>
      </c>
    </row>
    <row r="190" s="2" customFormat="1" ht="16.5" customHeight="1">
      <c r="A190" s="36"/>
      <c r="B190" s="37"/>
      <c r="C190" s="222" t="s">
        <v>341</v>
      </c>
      <c r="D190" s="222" t="s">
        <v>250</v>
      </c>
      <c r="E190" s="223" t="s">
        <v>537</v>
      </c>
      <c r="F190" s="224" t="s">
        <v>538</v>
      </c>
      <c r="G190" s="225" t="s">
        <v>264</v>
      </c>
      <c r="H190" s="226">
        <v>3</v>
      </c>
      <c r="I190" s="227"/>
      <c r="J190" s="228">
        <f>ROUND(I190*H190,1)</f>
        <v>0</v>
      </c>
      <c r="K190" s="224" t="s">
        <v>134</v>
      </c>
      <c r="L190" s="229"/>
      <c r="M190" s="230" t="s">
        <v>35</v>
      </c>
      <c r="N190" s="231" t="s">
        <v>51</v>
      </c>
      <c r="O190" s="82"/>
      <c r="P190" s="211">
        <f>O190*H190</f>
        <v>0</v>
      </c>
      <c r="Q190" s="211">
        <v>0.00029999999999999997</v>
      </c>
      <c r="R190" s="211">
        <f>Q190*H190</f>
        <v>0.00089999999999999998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178</v>
      </c>
      <c r="AT190" s="213" t="s">
        <v>250</v>
      </c>
      <c r="AU190" s="213" t="s">
        <v>90</v>
      </c>
      <c r="AY190" s="14" t="s">
        <v>128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88</v>
      </c>
      <c r="BK190" s="214">
        <f>ROUND(I190*H190,1)</f>
        <v>0</v>
      </c>
      <c r="BL190" s="14" t="s">
        <v>135</v>
      </c>
      <c r="BM190" s="213" t="s">
        <v>539</v>
      </c>
    </row>
    <row r="191" s="2" customFormat="1">
      <c r="A191" s="36"/>
      <c r="B191" s="37"/>
      <c r="C191" s="38"/>
      <c r="D191" s="215" t="s">
        <v>137</v>
      </c>
      <c r="E191" s="38"/>
      <c r="F191" s="216" t="s">
        <v>538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4" t="s">
        <v>137</v>
      </c>
      <c r="AU191" s="14" t="s">
        <v>90</v>
      </c>
    </row>
    <row r="192" s="2" customFormat="1">
      <c r="A192" s="36"/>
      <c r="B192" s="37"/>
      <c r="C192" s="38"/>
      <c r="D192" s="220" t="s">
        <v>139</v>
      </c>
      <c r="E192" s="38"/>
      <c r="F192" s="221" t="s">
        <v>540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4" t="s">
        <v>139</v>
      </c>
      <c r="AU192" s="14" t="s">
        <v>90</v>
      </c>
    </row>
    <row r="193" s="2" customFormat="1" ht="33" customHeight="1">
      <c r="A193" s="36"/>
      <c r="B193" s="37"/>
      <c r="C193" s="202" t="s">
        <v>346</v>
      </c>
      <c r="D193" s="202" t="s">
        <v>130</v>
      </c>
      <c r="E193" s="203" t="s">
        <v>541</v>
      </c>
      <c r="F193" s="204" t="s">
        <v>542</v>
      </c>
      <c r="G193" s="205" t="s">
        <v>264</v>
      </c>
      <c r="H193" s="206">
        <v>1</v>
      </c>
      <c r="I193" s="207"/>
      <c r="J193" s="208">
        <f>ROUND(I193*H193,1)</f>
        <v>0</v>
      </c>
      <c r="K193" s="204" t="s">
        <v>134</v>
      </c>
      <c r="L193" s="42"/>
      <c r="M193" s="209" t="s">
        <v>35</v>
      </c>
      <c r="N193" s="210" t="s">
        <v>51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135</v>
      </c>
      <c r="AT193" s="213" t="s">
        <v>130</v>
      </c>
      <c r="AU193" s="213" t="s">
        <v>90</v>
      </c>
      <c r="AY193" s="14" t="s">
        <v>128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4" t="s">
        <v>88</v>
      </c>
      <c r="BK193" s="214">
        <f>ROUND(I193*H193,1)</f>
        <v>0</v>
      </c>
      <c r="BL193" s="14" t="s">
        <v>135</v>
      </c>
      <c r="BM193" s="213" t="s">
        <v>543</v>
      </c>
    </row>
    <row r="194" s="2" customFormat="1">
      <c r="A194" s="36"/>
      <c r="B194" s="37"/>
      <c r="C194" s="38"/>
      <c r="D194" s="215" t="s">
        <v>137</v>
      </c>
      <c r="E194" s="38"/>
      <c r="F194" s="216" t="s">
        <v>544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4" t="s">
        <v>137</v>
      </c>
      <c r="AU194" s="14" t="s">
        <v>90</v>
      </c>
    </row>
    <row r="195" s="2" customFormat="1">
      <c r="A195" s="36"/>
      <c r="B195" s="37"/>
      <c r="C195" s="38"/>
      <c r="D195" s="220" t="s">
        <v>139</v>
      </c>
      <c r="E195" s="38"/>
      <c r="F195" s="221" t="s">
        <v>545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4" t="s">
        <v>139</v>
      </c>
      <c r="AU195" s="14" t="s">
        <v>90</v>
      </c>
    </row>
    <row r="196" s="2" customFormat="1" ht="16.5" customHeight="1">
      <c r="A196" s="36"/>
      <c r="B196" s="37"/>
      <c r="C196" s="222" t="s">
        <v>352</v>
      </c>
      <c r="D196" s="222" t="s">
        <v>250</v>
      </c>
      <c r="E196" s="223" t="s">
        <v>546</v>
      </c>
      <c r="F196" s="224" t="s">
        <v>547</v>
      </c>
      <c r="G196" s="225" t="s">
        <v>264</v>
      </c>
      <c r="H196" s="226">
        <v>1</v>
      </c>
      <c r="I196" s="227"/>
      <c r="J196" s="228">
        <f>ROUND(I196*H196,1)</f>
        <v>0</v>
      </c>
      <c r="K196" s="224" t="s">
        <v>134</v>
      </c>
      <c r="L196" s="229"/>
      <c r="M196" s="230" t="s">
        <v>35</v>
      </c>
      <c r="N196" s="231" t="s">
        <v>51</v>
      </c>
      <c r="O196" s="82"/>
      <c r="P196" s="211">
        <f>O196*H196</f>
        <v>0</v>
      </c>
      <c r="Q196" s="211">
        <v>0.00062</v>
      </c>
      <c r="R196" s="211">
        <f>Q196*H196</f>
        <v>0.00062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178</v>
      </c>
      <c r="AT196" s="213" t="s">
        <v>250</v>
      </c>
      <c r="AU196" s="213" t="s">
        <v>90</v>
      </c>
      <c r="AY196" s="14" t="s">
        <v>128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88</v>
      </c>
      <c r="BK196" s="214">
        <f>ROUND(I196*H196,1)</f>
        <v>0</v>
      </c>
      <c r="BL196" s="14" t="s">
        <v>135</v>
      </c>
      <c r="BM196" s="213" t="s">
        <v>548</v>
      </c>
    </row>
    <row r="197" s="2" customFormat="1">
      <c r="A197" s="36"/>
      <c r="B197" s="37"/>
      <c r="C197" s="38"/>
      <c r="D197" s="215" t="s">
        <v>137</v>
      </c>
      <c r="E197" s="38"/>
      <c r="F197" s="216" t="s">
        <v>547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4" t="s">
        <v>137</v>
      </c>
      <c r="AU197" s="14" t="s">
        <v>90</v>
      </c>
    </row>
    <row r="198" s="2" customFormat="1">
      <c r="A198" s="36"/>
      <c r="B198" s="37"/>
      <c r="C198" s="38"/>
      <c r="D198" s="220" t="s">
        <v>139</v>
      </c>
      <c r="E198" s="38"/>
      <c r="F198" s="221" t="s">
        <v>549</v>
      </c>
      <c r="G198" s="38"/>
      <c r="H198" s="38"/>
      <c r="I198" s="217"/>
      <c r="J198" s="38"/>
      <c r="K198" s="38"/>
      <c r="L198" s="42"/>
      <c r="M198" s="218"/>
      <c r="N198" s="219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4" t="s">
        <v>139</v>
      </c>
      <c r="AU198" s="14" t="s">
        <v>90</v>
      </c>
    </row>
    <row r="199" s="2" customFormat="1" ht="24.15" customHeight="1">
      <c r="A199" s="36"/>
      <c r="B199" s="37"/>
      <c r="C199" s="202" t="s">
        <v>357</v>
      </c>
      <c r="D199" s="202" t="s">
        <v>130</v>
      </c>
      <c r="E199" s="203" t="s">
        <v>382</v>
      </c>
      <c r="F199" s="204" t="s">
        <v>383</v>
      </c>
      <c r="G199" s="205" t="s">
        <v>384</v>
      </c>
      <c r="H199" s="206">
        <v>4</v>
      </c>
      <c r="I199" s="207"/>
      <c r="J199" s="208">
        <f>ROUND(I199*H199,1)</f>
        <v>0</v>
      </c>
      <c r="K199" s="204" t="s">
        <v>134</v>
      </c>
      <c r="L199" s="42"/>
      <c r="M199" s="209" t="s">
        <v>35</v>
      </c>
      <c r="N199" s="210" t="s">
        <v>51</v>
      </c>
      <c r="O199" s="82"/>
      <c r="P199" s="211">
        <f>O199*H199</f>
        <v>0</v>
      </c>
      <c r="Q199" s="211">
        <v>0.00010000000000000001</v>
      </c>
      <c r="R199" s="211">
        <f>Q199*H199</f>
        <v>0.00040000000000000002</v>
      </c>
      <c r="S199" s="211">
        <v>0</v>
      </c>
      <c r="T199" s="212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3" t="s">
        <v>135</v>
      </c>
      <c r="AT199" s="213" t="s">
        <v>130</v>
      </c>
      <c r="AU199" s="213" t="s">
        <v>90</v>
      </c>
      <c r="AY199" s="14" t="s">
        <v>128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88</v>
      </c>
      <c r="BK199" s="214">
        <f>ROUND(I199*H199,1)</f>
        <v>0</v>
      </c>
      <c r="BL199" s="14" t="s">
        <v>135</v>
      </c>
      <c r="BM199" s="213" t="s">
        <v>385</v>
      </c>
    </row>
    <row r="200" s="2" customFormat="1">
      <c r="A200" s="36"/>
      <c r="B200" s="37"/>
      <c r="C200" s="38"/>
      <c r="D200" s="215" t="s">
        <v>137</v>
      </c>
      <c r="E200" s="38"/>
      <c r="F200" s="216" t="s">
        <v>386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4" t="s">
        <v>137</v>
      </c>
      <c r="AU200" s="14" t="s">
        <v>90</v>
      </c>
    </row>
    <row r="201" s="2" customFormat="1">
      <c r="A201" s="36"/>
      <c r="B201" s="37"/>
      <c r="C201" s="38"/>
      <c r="D201" s="220" t="s">
        <v>139</v>
      </c>
      <c r="E201" s="38"/>
      <c r="F201" s="221" t="s">
        <v>387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4" t="s">
        <v>139</v>
      </c>
      <c r="AU201" s="14" t="s">
        <v>90</v>
      </c>
    </row>
    <row r="202" s="2" customFormat="1" ht="24.15" customHeight="1">
      <c r="A202" s="36"/>
      <c r="B202" s="37"/>
      <c r="C202" s="202" t="s">
        <v>363</v>
      </c>
      <c r="D202" s="202" t="s">
        <v>130</v>
      </c>
      <c r="E202" s="203" t="s">
        <v>550</v>
      </c>
      <c r="F202" s="204" t="s">
        <v>551</v>
      </c>
      <c r="G202" s="205" t="s">
        <v>264</v>
      </c>
      <c r="H202" s="206">
        <v>1</v>
      </c>
      <c r="I202" s="207"/>
      <c r="J202" s="208">
        <f>ROUND(I202*H202,1)</f>
        <v>0</v>
      </c>
      <c r="K202" s="204" t="s">
        <v>134</v>
      </c>
      <c r="L202" s="42"/>
      <c r="M202" s="209" t="s">
        <v>35</v>
      </c>
      <c r="N202" s="210" t="s">
        <v>51</v>
      </c>
      <c r="O202" s="82"/>
      <c r="P202" s="211">
        <f>O202*H202</f>
        <v>0</v>
      </c>
      <c r="Q202" s="211">
        <v>0.040730000000000002</v>
      </c>
      <c r="R202" s="211">
        <f>Q202*H202</f>
        <v>0.040730000000000002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135</v>
      </c>
      <c r="AT202" s="213" t="s">
        <v>130</v>
      </c>
      <c r="AU202" s="213" t="s">
        <v>90</v>
      </c>
      <c r="AY202" s="14" t="s">
        <v>128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88</v>
      </c>
      <c r="BK202" s="214">
        <f>ROUND(I202*H202,1)</f>
        <v>0</v>
      </c>
      <c r="BL202" s="14" t="s">
        <v>135</v>
      </c>
      <c r="BM202" s="213" t="s">
        <v>552</v>
      </c>
    </row>
    <row r="203" s="2" customFormat="1">
      <c r="A203" s="36"/>
      <c r="B203" s="37"/>
      <c r="C203" s="38"/>
      <c r="D203" s="215" t="s">
        <v>137</v>
      </c>
      <c r="E203" s="38"/>
      <c r="F203" s="216" t="s">
        <v>553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4" t="s">
        <v>137</v>
      </c>
      <c r="AU203" s="14" t="s">
        <v>90</v>
      </c>
    </row>
    <row r="204" s="2" customFormat="1">
      <c r="A204" s="36"/>
      <c r="B204" s="37"/>
      <c r="C204" s="38"/>
      <c r="D204" s="220" t="s">
        <v>139</v>
      </c>
      <c r="E204" s="38"/>
      <c r="F204" s="221" t="s">
        <v>554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4" t="s">
        <v>139</v>
      </c>
      <c r="AU204" s="14" t="s">
        <v>90</v>
      </c>
    </row>
    <row r="205" s="2" customFormat="1" ht="24.15" customHeight="1">
      <c r="A205" s="36"/>
      <c r="B205" s="37"/>
      <c r="C205" s="202" t="s">
        <v>368</v>
      </c>
      <c r="D205" s="202" t="s">
        <v>130</v>
      </c>
      <c r="E205" s="203" t="s">
        <v>555</v>
      </c>
      <c r="F205" s="204" t="s">
        <v>556</v>
      </c>
      <c r="G205" s="205" t="s">
        <v>264</v>
      </c>
      <c r="H205" s="206">
        <v>1</v>
      </c>
      <c r="I205" s="207"/>
      <c r="J205" s="208">
        <f>ROUND(I205*H205,1)</f>
        <v>0</v>
      </c>
      <c r="K205" s="204" t="s">
        <v>134</v>
      </c>
      <c r="L205" s="42"/>
      <c r="M205" s="209" t="s">
        <v>35</v>
      </c>
      <c r="N205" s="210" t="s">
        <v>51</v>
      </c>
      <c r="O205" s="82"/>
      <c r="P205" s="211">
        <f>O205*H205</f>
        <v>0</v>
      </c>
      <c r="Q205" s="211">
        <v>0.21734000000000001</v>
      </c>
      <c r="R205" s="211">
        <f>Q205*H205</f>
        <v>0.21734000000000001</v>
      </c>
      <c r="S205" s="211">
        <v>0</v>
      </c>
      <c r="T205" s="21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3" t="s">
        <v>135</v>
      </c>
      <c r="AT205" s="213" t="s">
        <v>130</v>
      </c>
      <c r="AU205" s="213" t="s">
        <v>90</v>
      </c>
      <c r="AY205" s="14" t="s">
        <v>128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88</v>
      </c>
      <c r="BK205" s="214">
        <f>ROUND(I205*H205,1)</f>
        <v>0</v>
      </c>
      <c r="BL205" s="14" t="s">
        <v>135</v>
      </c>
      <c r="BM205" s="213" t="s">
        <v>557</v>
      </c>
    </row>
    <row r="206" s="2" customFormat="1">
      <c r="A206" s="36"/>
      <c r="B206" s="37"/>
      <c r="C206" s="38"/>
      <c r="D206" s="215" t="s">
        <v>137</v>
      </c>
      <c r="E206" s="38"/>
      <c r="F206" s="216" t="s">
        <v>558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4" t="s">
        <v>137</v>
      </c>
      <c r="AU206" s="14" t="s">
        <v>90</v>
      </c>
    </row>
    <row r="207" s="2" customFormat="1">
      <c r="A207" s="36"/>
      <c r="B207" s="37"/>
      <c r="C207" s="38"/>
      <c r="D207" s="220" t="s">
        <v>139</v>
      </c>
      <c r="E207" s="38"/>
      <c r="F207" s="221" t="s">
        <v>559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4" t="s">
        <v>139</v>
      </c>
      <c r="AU207" s="14" t="s">
        <v>90</v>
      </c>
    </row>
    <row r="208" s="2" customFormat="1" ht="24.15" customHeight="1">
      <c r="A208" s="36"/>
      <c r="B208" s="37"/>
      <c r="C208" s="222" t="s">
        <v>372</v>
      </c>
      <c r="D208" s="222" t="s">
        <v>250</v>
      </c>
      <c r="E208" s="223" t="s">
        <v>560</v>
      </c>
      <c r="F208" s="224" t="s">
        <v>561</v>
      </c>
      <c r="G208" s="225" t="s">
        <v>264</v>
      </c>
      <c r="H208" s="226">
        <v>1</v>
      </c>
      <c r="I208" s="227"/>
      <c r="J208" s="228">
        <f>ROUND(I208*H208,1)</f>
        <v>0</v>
      </c>
      <c r="K208" s="224" t="s">
        <v>134</v>
      </c>
      <c r="L208" s="229"/>
      <c r="M208" s="230" t="s">
        <v>35</v>
      </c>
      <c r="N208" s="231" t="s">
        <v>51</v>
      </c>
      <c r="O208" s="82"/>
      <c r="P208" s="211">
        <f>O208*H208</f>
        <v>0</v>
      </c>
      <c r="Q208" s="211">
        <v>0.01</v>
      </c>
      <c r="R208" s="211">
        <f>Q208*H208</f>
        <v>0.01</v>
      </c>
      <c r="S208" s="211">
        <v>0</v>
      </c>
      <c r="T208" s="21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3" t="s">
        <v>178</v>
      </c>
      <c r="AT208" s="213" t="s">
        <v>250</v>
      </c>
      <c r="AU208" s="213" t="s">
        <v>90</v>
      </c>
      <c r="AY208" s="14" t="s">
        <v>128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88</v>
      </c>
      <c r="BK208" s="214">
        <f>ROUND(I208*H208,1)</f>
        <v>0</v>
      </c>
      <c r="BL208" s="14" t="s">
        <v>135</v>
      </c>
      <c r="BM208" s="213" t="s">
        <v>562</v>
      </c>
    </row>
    <row r="209" s="2" customFormat="1">
      <c r="A209" s="36"/>
      <c r="B209" s="37"/>
      <c r="C209" s="38"/>
      <c r="D209" s="215" t="s">
        <v>137</v>
      </c>
      <c r="E209" s="38"/>
      <c r="F209" s="216" t="s">
        <v>561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4" t="s">
        <v>137</v>
      </c>
      <c r="AU209" s="14" t="s">
        <v>90</v>
      </c>
    </row>
    <row r="210" s="2" customFormat="1">
      <c r="A210" s="36"/>
      <c r="B210" s="37"/>
      <c r="C210" s="38"/>
      <c r="D210" s="220" t="s">
        <v>139</v>
      </c>
      <c r="E210" s="38"/>
      <c r="F210" s="221" t="s">
        <v>563</v>
      </c>
      <c r="G210" s="38"/>
      <c r="H210" s="38"/>
      <c r="I210" s="217"/>
      <c r="J210" s="38"/>
      <c r="K210" s="38"/>
      <c r="L210" s="42"/>
      <c r="M210" s="218"/>
      <c r="N210" s="21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4" t="s">
        <v>139</v>
      </c>
      <c r="AU210" s="14" t="s">
        <v>90</v>
      </c>
    </row>
    <row r="211" s="2" customFormat="1" ht="24.15" customHeight="1">
      <c r="A211" s="36"/>
      <c r="B211" s="37"/>
      <c r="C211" s="202" t="s">
        <v>377</v>
      </c>
      <c r="D211" s="202" t="s">
        <v>130</v>
      </c>
      <c r="E211" s="203" t="s">
        <v>564</v>
      </c>
      <c r="F211" s="204" t="s">
        <v>565</v>
      </c>
      <c r="G211" s="205" t="s">
        <v>264</v>
      </c>
      <c r="H211" s="206">
        <v>1</v>
      </c>
      <c r="I211" s="207"/>
      <c r="J211" s="208">
        <f>ROUND(I211*H211,1)</f>
        <v>0</v>
      </c>
      <c r="K211" s="204" t="s">
        <v>134</v>
      </c>
      <c r="L211" s="42"/>
      <c r="M211" s="209" t="s">
        <v>35</v>
      </c>
      <c r="N211" s="210" t="s">
        <v>51</v>
      </c>
      <c r="O211" s="82"/>
      <c r="P211" s="211">
        <f>O211*H211</f>
        <v>0</v>
      </c>
      <c r="Q211" s="211">
        <v>0</v>
      </c>
      <c r="R211" s="211">
        <f>Q211*H211</f>
        <v>0</v>
      </c>
      <c r="S211" s="211">
        <v>0.10000000000000001</v>
      </c>
      <c r="T211" s="212">
        <f>S211*H211</f>
        <v>0.10000000000000001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3" t="s">
        <v>135</v>
      </c>
      <c r="AT211" s="213" t="s">
        <v>130</v>
      </c>
      <c r="AU211" s="213" t="s">
        <v>90</v>
      </c>
      <c r="AY211" s="14" t="s">
        <v>128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88</v>
      </c>
      <c r="BK211" s="214">
        <f>ROUND(I211*H211,1)</f>
        <v>0</v>
      </c>
      <c r="BL211" s="14" t="s">
        <v>135</v>
      </c>
      <c r="BM211" s="213" t="s">
        <v>566</v>
      </c>
    </row>
    <row r="212" s="2" customFormat="1">
      <c r="A212" s="36"/>
      <c r="B212" s="37"/>
      <c r="C212" s="38"/>
      <c r="D212" s="215" t="s">
        <v>137</v>
      </c>
      <c r="E212" s="38"/>
      <c r="F212" s="216" t="s">
        <v>567</v>
      </c>
      <c r="G212" s="38"/>
      <c r="H212" s="38"/>
      <c r="I212" s="217"/>
      <c r="J212" s="38"/>
      <c r="K212" s="38"/>
      <c r="L212" s="42"/>
      <c r="M212" s="218"/>
      <c r="N212" s="219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4" t="s">
        <v>137</v>
      </c>
      <c r="AU212" s="14" t="s">
        <v>90</v>
      </c>
    </row>
    <row r="213" s="2" customFormat="1">
      <c r="A213" s="36"/>
      <c r="B213" s="37"/>
      <c r="C213" s="38"/>
      <c r="D213" s="220" t="s">
        <v>139</v>
      </c>
      <c r="E213" s="38"/>
      <c r="F213" s="221" t="s">
        <v>568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4" t="s">
        <v>139</v>
      </c>
      <c r="AU213" s="14" t="s">
        <v>90</v>
      </c>
    </row>
    <row r="214" s="2" customFormat="1" ht="21.75" customHeight="1">
      <c r="A214" s="36"/>
      <c r="B214" s="37"/>
      <c r="C214" s="202" t="s">
        <v>381</v>
      </c>
      <c r="D214" s="202" t="s">
        <v>130</v>
      </c>
      <c r="E214" s="203" t="s">
        <v>428</v>
      </c>
      <c r="F214" s="204" t="s">
        <v>429</v>
      </c>
      <c r="G214" s="205" t="s">
        <v>168</v>
      </c>
      <c r="H214" s="206">
        <v>18.5</v>
      </c>
      <c r="I214" s="207"/>
      <c r="J214" s="208">
        <f>ROUND(I214*H214,1)</f>
        <v>0</v>
      </c>
      <c r="K214" s="204" t="s">
        <v>134</v>
      </c>
      <c r="L214" s="42"/>
      <c r="M214" s="209" t="s">
        <v>35</v>
      </c>
      <c r="N214" s="210" t="s">
        <v>51</v>
      </c>
      <c r="O214" s="82"/>
      <c r="P214" s="211">
        <f>O214*H214</f>
        <v>0</v>
      </c>
      <c r="Q214" s="211">
        <v>6.9999999999999994E-05</v>
      </c>
      <c r="R214" s="211">
        <f>Q214*H214</f>
        <v>0.0012949999999999999</v>
      </c>
      <c r="S214" s="211">
        <v>0</v>
      </c>
      <c r="T214" s="21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3" t="s">
        <v>135</v>
      </c>
      <c r="AT214" s="213" t="s">
        <v>130</v>
      </c>
      <c r="AU214" s="213" t="s">
        <v>90</v>
      </c>
      <c r="AY214" s="14" t="s">
        <v>128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88</v>
      </c>
      <c r="BK214" s="214">
        <f>ROUND(I214*H214,1)</f>
        <v>0</v>
      </c>
      <c r="BL214" s="14" t="s">
        <v>135</v>
      </c>
      <c r="BM214" s="213" t="s">
        <v>430</v>
      </c>
    </row>
    <row r="215" s="2" customFormat="1">
      <c r="A215" s="36"/>
      <c r="B215" s="37"/>
      <c r="C215" s="38"/>
      <c r="D215" s="215" t="s">
        <v>137</v>
      </c>
      <c r="E215" s="38"/>
      <c r="F215" s="216" t="s">
        <v>431</v>
      </c>
      <c r="G215" s="38"/>
      <c r="H215" s="38"/>
      <c r="I215" s="217"/>
      <c r="J215" s="38"/>
      <c r="K215" s="38"/>
      <c r="L215" s="42"/>
      <c r="M215" s="218"/>
      <c r="N215" s="219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4" t="s">
        <v>137</v>
      </c>
      <c r="AU215" s="14" t="s">
        <v>90</v>
      </c>
    </row>
    <row r="216" s="2" customFormat="1">
      <c r="A216" s="36"/>
      <c r="B216" s="37"/>
      <c r="C216" s="38"/>
      <c r="D216" s="220" t="s">
        <v>139</v>
      </c>
      <c r="E216" s="38"/>
      <c r="F216" s="221" t="s">
        <v>432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4" t="s">
        <v>139</v>
      </c>
      <c r="AU216" s="14" t="s">
        <v>90</v>
      </c>
    </row>
    <row r="217" s="12" customFormat="1" ht="22.8" customHeight="1">
      <c r="A217" s="12"/>
      <c r="B217" s="186"/>
      <c r="C217" s="187"/>
      <c r="D217" s="188" t="s">
        <v>79</v>
      </c>
      <c r="E217" s="200" t="s">
        <v>184</v>
      </c>
      <c r="F217" s="200" t="s">
        <v>569</v>
      </c>
      <c r="G217" s="187"/>
      <c r="H217" s="187"/>
      <c r="I217" s="190"/>
      <c r="J217" s="201">
        <f>BK217</f>
        <v>0</v>
      </c>
      <c r="K217" s="187"/>
      <c r="L217" s="192"/>
      <c r="M217" s="193"/>
      <c r="N217" s="194"/>
      <c r="O217" s="194"/>
      <c r="P217" s="195">
        <f>SUM(P218:P232)</f>
        <v>0</v>
      </c>
      <c r="Q217" s="194"/>
      <c r="R217" s="195">
        <f>SUM(R218:R232)</f>
        <v>0.00027000000000000006</v>
      </c>
      <c r="S217" s="194"/>
      <c r="T217" s="196">
        <f>SUM(T218:T232)</f>
        <v>0.69100000000000006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7" t="s">
        <v>88</v>
      </c>
      <c r="AT217" s="198" t="s">
        <v>79</v>
      </c>
      <c r="AU217" s="198" t="s">
        <v>88</v>
      </c>
      <c r="AY217" s="197" t="s">
        <v>128</v>
      </c>
      <c r="BK217" s="199">
        <f>SUM(BK218:BK232)</f>
        <v>0</v>
      </c>
    </row>
    <row r="218" s="2" customFormat="1" ht="16.5" customHeight="1">
      <c r="A218" s="36"/>
      <c r="B218" s="37"/>
      <c r="C218" s="202" t="s">
        <v>388</v>
      </c>
      <c r="D218" s="202" t="s">
        <v>130</v>
      </c>
      <c r="E218" s="203" t="s">
        <v>570</v>
      </c>
      <c r="F218" s="204" t="s">
        <v>571</v>
      </c>
      <c r="G218" s="205" t="s">
        <v>187</v>
      </c>
      <c r="H218" s="206">
        <v>3</v>
      </c>
      <c r="I218" s="207"/>
      <c r="J218" s="208">
        <f>ROUND(I218*H218,1)</f>
        <v>0</v>
      </c>
      <c r="K218" s="204" t="s">
        <v>134</v>
      </c>
      <c r="L218" s="42"/>
      <c r="M218" s="209" t="s">
        <v>35</v>
      </c>
      <c r="N218" s="210" t="s">
        <v>51</v>
      </c>
      <c r="O218" s="8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135</v>
      </c>
      <c r="AT218" s="213" t="s">
        <v>130</v>
      </c>
      <c r="AU218" s="213" t="s">
        <v>90</v>
      </c>
      <c r="AY218" s="14" t="s">
        <v>128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4" t="s">
        <v>88</v>
      </c>
      <c r="BK218" s="214">
        <f>ROUND(I218*H218,1)</f>
        <v>0</v>
      </c>
      <c r="BL218" s="14" t="s">
        <v>135</v>
      </c>
      <c r="BM218" s="213" t="s">
        <v>572</v>
      </c>
    </row>
    <row r="219" s="2" customFormat="1">
      <c r="A219" s="36"/>
      <c r="B219" s="37"/>
      <c r="C219" s="38"/>
      <c r="D219" s="215" t="s">
        <v>137</v>
      </c>
      <c r="E219" s="38"/>
      <c r="F219" s="216" t="s">
        <v>573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4" t="s">
        <v>137</v>
      </c>
      <c r="AU219" s="14" t="s">
        <v>90</v>
      </c>
    </row>
    <row r="220" s="2" customFormat="1">
      <c r="A220" s="36"/>
      <c r="B220" s="37"/>
      <c r="C220" s="38"/>
      <c r="D220" s="220" t="s">
        <v>139</v>
      </c>
      <c r="E220" s="38"/>
      <c r="F220" s="221" t="s">
        <v>574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4" t="s">
        <v>139</v>
      </c>
      <c r="AU220" s="14" t="s">
        <v>90</v>
      </c>
    </row>
    <row r="221" s="2" customFormat="1" ht="16.5" customHeight="1">
      <c r="A221" s="36"/>
      <c r="B221" s="37"/>
      <c r="C221" s="202" t="s">
        <v>394</v>
      </c>
      <c r="D221" s="202" t="s">
        <v>130</v>
      </c>
      <c r="E221" s="203" t="s">
        <v>575</v>
      </c>
      <c r="F221" s="204" t="s">
        <v>576</v>
      </c>
      <c r="G221" s="205" t="s">
        <v>133</v>
      </c>
      <c r="H221" s="206">
        <v>5</v>
      </c>
      <c r="I221" s="207"/>
      <c r="J221" s="208">
        <f>ROUND(I221*H221,1)</f>
        <v>0</v>
      </c>
      <c r="K221" s="204" t="s">
        <v>134</v>
      </c>
      <c r="L221" s="42"/>
      <c r="M221" s="209" t="s">
        <v>35</v>
      </c>
      <c r="N221" s="210" t="s">
        <v>51</v>
      </c>
      <c r="O221" s="8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135</v>
      </c>
      <c r="AT221" s="213" t="s">
        <v>130</v>
      </c>
      <c r="AU221" s="213" t="s">
        <v>90</v>
      </c>
      <c r="AY221" s="14" t="s">
        <v>128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4" t="s">
        <v>88</v>
      </c>
      <c r="BK221" s="214">
        <f>ROUND(I221*H221,1)</f>
        <v>0</v>
      </c>
      <c r="BL221" s="14" t="s">
        <v>135</v>
      </c>
      <c r="BM221" s="213" t="s">
        <v>577</v>
      </c>
    </row>
    <row r="222" s="2" customFormat="1">
      <c r="A222" s="36"/>
      <c r="B222" s="37"/>
      <c r="C222" s="38"/>
      <c r="D222" s="215" t="s">
        <v>137</v>
      </c>
      <c r="E222" s="38"/>
      <c r="F222" s="216" t="s">
        <v>578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4" t="s">
        <v>137</v>
      </c>
      <c r="AU222" s="14" t="s">
        <v>90</v>
      </c>
    </row>
    <row r="223" s="2" customFormat="1">
      <c r="A223" s="36"/>
      <c r="B223" s="37"/>
      <c r="C223" s="38"/>
      <c r="D223" s="220" t="s">
        <v>139</v>
      </c>
      <c r="E223" s="38"/>
      <c r="F223" s="221" t="s">
        <v>579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4" t="s">
        <v>139</v>
      </c>
      <c r="AU223" s="14" t="s">
        <v>90</v>
      </c>
    </row>
    <row r="224" s="2" customFormat="1" ht="16.5" customHeight="1">
      <c r="A224" s="36"/>
      <c r="B224" s="37"/>
      <c r="C224" s="202" t="s">
        <v>399</v>
      </c>
      <c r="D224" s="202" t="s">
        <v>130</v>
      </c>
      <c r="E224" s="203" t="s">
        <v>580</v>
      </c>
      <c r="F224" s="204" t="s">
        <v>581</v>
      </c>
      <c r="G224" s="205" t="s">
        <v>187</v>
      </c>
      <c r="H224" s="206">
        <v>3</v>
      </c>
      <c r="I224" s="207"/>
      <c r="J224" s="208">
        <f>ROUND(I224*H224,1)</f>
        <v>0</v>
      </c>
      <c r="K224" s="204" t="s">
        <v>134</v>
      </c>
      <c r="L224" s="42"/>
      <c r="M224" s="209" t="s">
        <v>35</v>
      </c>
      <c r="N224" s="210" t="s">
        <v>51</v>
      </c>
      <c r="O224" s="82"/>
      <c r="P224" s="211">
        <f>O224*H224</f>
        <v>0</v>
      </c>
      <c r="Q224" s="211">
        <v>1.0000000000000001E-05</v>
      </c>
      <c r="R224" s="211">
        <f>Q224*H224</f>
        <v>3.0000000000000004E-05</v>
      </c>
      <c r="S224" s="211">
        <v>0</v>
      </c>
      <c r="T224" s="21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3" t="s">
        <v>135</v>
      </c>
      <c r="AT224" s="213" t="s">
        <v>130</v>
      </c>
      <c r="AU224" s="213" t="s">
        <v>90</v>
      </c>
      <c r="AY224" s="14" t="s">
        <v>128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4" t="s">
        <v>88</v>
      </c>
      <c r="BK224" s="214">
        <f>ROUND(I224*H224,1)</f>
        <v>0</v>
      </c>
      <c r="BL224" s="14" t="s">
        <v>135</v>
      </c>
      <c r="BM224" s="213" t="s">
        <v>582</v>
      </c>
    </row>
    <row r="225" s="2" customFormat="1">
      <c r="A225" s="36"/>
      <c r="B225" s="37"/>
      <c r="C225" s="38"/>
      <c r="D225" s="215" t="s">
        <v>137</v>
      </c>
      <c r="E225" s="38"/>
      <c r="F225" s="216" t="s">
        <v>581</v>
      </c>
      <c r="G225" s="38"/>
      <c r="H225" s="38"/>
      <c r="I225" s="217"/>
      <c r="J225" s="38"/>
      <c r="K225" s="38"/>
      <c r="L225" s="42"/>
      <c r="M225" s="218"/>
      <c r="N225" s="21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4" t="s">
        <v>137</v>
      </c>
      <c r="AU225" s="14" t="s">
        <v>90</v>
      </c>
    </row>
    <row r="226" s="2" customFormat="1">
      <c r="A226" s="36"/>
      <c r="B226" s="37"/>
      <c r="C226" s="38"/>
      <c r="D226" s="220" t="s">
        <v>139</v>
      </c>
      <c r="E226" s="38"/>
      <c r="F226" s="221" t="s">
        <v>583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4" t="s">
        <v>139</v>
      </c>
      <c r="AU226" s="14" t="s">
        <v>90</v>
      </c>
    </row>
    <row r="227" s="2" customFormat="1" ht="24.15" customHeight="1">
      <c r="A227" s="36"/>
      <c r="B227" s="37"/>
      <c r="C227" s="202" t="s">
        <v>403</v>
      </c>
      <c r="D227" s="202" t="s">
        <v>130</v>
      </c>
      <c r="E227" s="203" t="s">
        <v>584</v>
      </c>
      <c r="F227" s="204" t="s">
        <v>585</v>
      </c>
      <c r="G227" s="205" t="s">
        <v>264</v>
      </c>
      <c r="H227" s="206">
        <v>1</v>
      </c>
      <c r="I227" s="207"/>
      <c r="J227" s="208">
        <f>ROUND(I227*H227,1)</f>
        <v>0</v>
      </c>
      <c r="K227" s="204" t="s">
        <v>134</v>
      </c>
      <c r="L227" s="42"/>
      <c r="M227" s="209" t="s">
        <v>35</v>
      </c>
      <c r="N227" s="210" t="s">
        <v>51</v>
      </c>
      <c r="O227" s="82"/>
      <c r="P227" s="211">
        <f>O227*H227</f>
        <v>0</v>
      </c>
      <c r="Q227" s="211">
        <v>0</v>
      </c>
      <c r="R227" s="211">
        <f>Q227*H227</f>
        <v>0</v>
      </c>
      <c r="S227" s="211">
        <v>0.68500000000000005</v>
      </c>
      <c r="T227" s="212">
        <f>S227*H227</f>
        <v>0.68500000000000005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3" t="s">
        <v>135</v>
      </c>
      <c r="AT227" s="213" t="s">
        <v>130</v>
      </c>
      <c r="AU227" s="213" t="s">
        <v>90</v>
      </c>
      <c r="AY227" s="14" t="s">
        <v>128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4" t="s">
        <v>88</v>
      </c>
      <c r="BK227" s="214">
        <f>ROUND(I227*H227,1)</f>
        <v>0</v>
      </c>
      <c r="BL227" s="14" t="s">
        <v>135</v>
      </c>
      <c r="BM227" s="213" t="s">
        <v>586</v>
      </c>
    </row>
    <row r="228" s="2" customFormat="1">
      <c r="A228" s="36"/>
      <c r="B228" s="37"/>
      <c r="C228" s="38"/>
      <c r="D228" s="215" t="s">
        <v>137</v>
      </c>
      <c r="E228" s="38"/>
      <c r="F228" s="216" t="s">
        <v>587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4" t="s">
        <v>137</v>
      </c>
      <c r="AU228" s="14" t="s">
        <v>90</v>
      </c>
    </row>
    <row r="229" s="2" customFormat="1">
      <c r="A229" s="36"/>
      <c r="B229" s="37"/>
      <c r="C229" s="38"/>
      <c r="D229" s="220" t="s">
        <v>139</v>
      </c>
      <c r="E229" s="38"/>
      <c r="F229" s="221" t="s">
        <v>588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4" t="s">
        <v>139</v>
      </c>
      <c r="AU229" s="14" t="s">
        <v>90</v>
      </c>
    </row>
    <row r="230" s="2" customFormat="1" ht="24.15" customHeight="1">
      <c r="A230" s="36"/>
      <c r="B230" s="37"/>
      <c r="C230" s="202" t="s">
        <v>409</v>
      </c>
      <c r="D230" s="202" t="s">
        <v>130</v>
      </c>
      <c r="E230" s="203" t="s">
        <v>589</v>
      </c>
      <c r="F230" s="204" t="s">
        <v>590</v>
      </c>
      <c r="G230" s="205" t="s">
        <v>168</v>
      </c>
      <c r="H230" s="206">
        <v>3</v>
      </c>
      <c r="I230" s="207"/>
      <c r="J230" s="208">
        <f>ROUND(I230*H230,1)</f>
        <v>0</v>
      </c>
      <c r="K230" s="204" t="s">
        <v>134</v>
      </c>
      <c r="L230" s="42"/>
      <c r="M230" s="209" t="s">
        <v>35</v>
      </c>
      <c r="N230" s="210" t="s">
        <v>51</v>
      </c>
      <c r="O230" s="82"/>
      <c r="P230" s="211">
        <f>O230*H230</f>
        <v>0</v>
      </c>
      <c r="Q230" s="211">
        <v>8.0000000000000007E-05</v>
      </c>
      <c r="R230" s="211">
        <f>Q230*H230</f>
        <v>0.00024000000000000003</v>
      </c>
      <c r="S230" s="211">
        <v>0.002</v>
      </c>
      <c r="T230" s="212">
        <f>S230*H230</f>
        <v>0.0060000000000000001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3" t="s">
        <v>135</v>
      </c>
      <c r="AT230" s="213" t="s">
        <v>130</v>
      </c>
      <c r="AU230" s="213" t="s">
        <v>90</v>
      </c>
      <c r="AY230" s="14" t="s">
        <v>128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4" t="s">
        <v>88</v>
      </c>
      <c r="BK230" s="214">
        <f>ROUND(I230*H230,1)</f>
        <v>0</v>
      </c>
      <c r="BL230" s="14" t="s">
        <v>135</v>
      </c>
      <c r="BM230" s="213" t="s">
        <v>591</v>
      </c>
    </row>
    <row r="231" s="2" customFormat="1">
      <c r="A231" s="36"/>
      <c r="B231" s="37"/>
      <c r="C231" s="38"/>
      <c r="D231" s="215" t="s">
        <v>137</v>
      </c>
      <c r="E231" s="38"/>
      <c r="F231" s="216" t="s">
        <v>592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4" t="s">
        <v>137</v>
      </c>
      <c r="AU231" s="14" t="s">
        <v>90</v>
      </c>
    </row>
    <row r="232" s="2" customFormat="1">
      <c r="A232" s="36"/>
      <c r="B232" s="37"/>
      <c r="C232" s="38"/>
      <c r="D232" s="220" t="s">
        <v>139</v>
      </c>
      <c r="E232" s="38"/>
      <c r="F232" s="221" t="s">
        <v>593</v>
      </c>
      <c r="G232" s="38"/>
      <c r="H232" s="38"/>
      <c r="I232" s="217"/>
      <c r="J232" s="38"/>
      <c r="K232" s="38"/>
      <c r="L232" s="42"/>
      <c r="M232" s="218"/>
      <c r="N232" s="219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4" t="s">
        <v>139</v>
      </c>
      <c r="AU232" s="14" t="s">
        <v>90</v>
      </c>
    </row>
    <row r="233" s="12" customFormat="1" ht="22.8" customHeight="1">
      <c r="A233" s="12"/>
      <c r="B233" s="186"/>
      <c r="C233" s="187"/>
      <c r="D233" s="188" t="s">
        <v>79</v>
      </c>
      <c r="E233" s="200" t="s">
        <v>433</v>
      </c>
      <c r="F233" s="200" t="s">
        <v>434</v>
      </c>
      <c r="G233" s="187"/>
      <c r="H233" s="187"/>
      <c r="I233" s="190"/>
      <c r="J233" s="201">
        <f>BK233</f>
        <v>0</v>
      </c>
      <c r="K233" s="187"/>
      <c r="L233" s="192"/>
      <c r="M233" s="193"/>
      <c r="N233" s="194"/>
      <c r="O233" s="194"/>
      <c r="P233" s="195">
        <f>SUM(P234:P238)</f>
        <v>0</v>
      </c>
      <c r="Q233" s="194"/>
      <c r="R233" s="195">
        <f>SUM(R234:R238)</f>
        <v>0</v>
      </c>
      <c r="S233" s="194"/>
      <c r="T233" s="196">
        <f>SUM(T234:T238)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7" t="s">
        <v>88</v>
      </c>
      <c r="AT233" s="198" t="s">
        <v>79</v>
      </c>
      <c r="AU233" s="198" t="s">
        <v>88</v>
      </c>
      <c r="AY233" s="197" t="s">
        <v>128</v>
      </c>
      <c r="BK233" s="199">
        <f>SUM(BK234:BK238)</f>
        <v>0</v>
      </c>
    </row>
    <row r="234" s="2" customFormat="1" ht="24.15" customHeight="1">
      <c r="A234" s="36"/>
      <c r="B234" s="37"/>
      <c r="C234" s="202" t="s">
        <v>415</v>
      </c>
      <c r="D234" s="202" t="s">
        <v>130</v>
      </c>
      <c r="E234" s="203" t="s">
        <v>594</v>
      </c>
      <c r="F234" s="204" t="s">
        <v>595</v>
      </c>
      <c r="G234" s="205" t="s">
        <v>233</v>
      </c>
      <c r="H234" s="206">
        <v>1.5009999999999999</v>
      </c>
      <c r="I234" s="207"/>
      <c r="J234" s="208">
        <f>ROUND(I234*H234,1)</f>
        <v>0</v>
      </c>
      <c r="K234" s="204" t="s">
        <v>35</v>
      </c>
      <c r="L234" s="42"/>
      <c r="M234" s="209" t="s">
        <v>35</v>
      </c>
      <c r="N234" s="210" t="s">
        <v>51</v>
      </c>
      <c r="O234" s="82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135</v>
      </c>
      <c r="AT234" s="213" t="s">
        <v>130</v>
      </c>
      <c r="AU234" s="213" t="s">
        <v>90</v>
      </c>
      <c r="AY234" s="14" t="s">
        <v>128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4" t="s">
        <v>88</v>
      </c>
      <c r="BK234" s="214">
        <f>ROUND(I234*H234,1)</f>
        <v>0</v>
      </c>
      <c r="BL234" s="14" t="s">
        <v>135</v>
      </c>
      <c r="BM234" s="213" t="s">
        <v>596</v>
      </c>
    </row>
    <row r="235" s="2" customFormat="1">
      <c r="A235" s="36"/>
      <c r="B235" s="37"/>
      <c r="C235" s="38"/>
      <c r="D235" s="215" t="s">
        <v>137</v>
      </c>
      <c r="E235" s="38"/>
      <c r="F235" s="216" t="s">
        <v>597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4" t="s">
        <v>137</v>
      </c>
      <c r="AU235" s="14" t="s">
        <v>90</v>
      </c>
    </row>
    <row r="236" s="2" customFormat="1" ht="37.8" customHeight="1">
      <c r="A236" s="36"/>
      <c r="B236" s="37"/>
      <c r="C236" s="202" t="s">
        <v>421</v>
      </c>
      <c r="D236" s="202" t="s">
        <v>130</v>
      </c>
      <c r="E236" s="203" t="s">
        <v>598</v>
      </c>
      <c r="F236" s="204" t="s">
        <v>599</v>
      </c>
      <c r="G236" s="205" t="s">
        <v>233</v>
      </c>
      <c r="H236" s="206">
        <v>1.5009999999999999</v>
      </c>
      <c r="I236" s="207"/>
      <c r="J236" s="208">
        <f>ROUND(I236*H236,1)</f>
        <v>0</v>
      </c>
      <c r="K236" s="204" t="s">
        <v>134</v>
      </c>
      <c r="L236" s="42"/>
      <c r="M236" s="209" t="s">
        <v>35</v>
      </c>
      <c r="N236" s="210" t="s">
        <v>51</v>
      </c>
      <c r="O236" s="82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13" t="s">
        <v>135</v>
      </c>
      <c r="AT236" s="213" t="s">
        <v>130</v>
      </c>
      <c r="AU236" s="213" t="s">
        <v>90</v>
      </c>
      <c r="AY236" s="14" t="s">
        <v>128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4" t="s">
        <v>88</v>
      </c>
      <c r="BK236" s="214">
        <f>ROUND(I236*H236,1)</f>
        <v>0</v>
      </c>
      <c r="BL236" s="14" t="s">
        <v>135</v>
      </c>
      <c r="BM236" s="213" t="s">
        <v>600</v>
      </c>
    </row>
    <row r="237" s="2" customFormat="1">
      <c r="A237" s="36"/>
      <c r="B237" s="37"/>
      <c r="C237" s="38"/>
      <c r="D237" s="215" t="s">
        <v>137</v>
      </c>
      <c r="E237" s="38"/>
      <c r="F237" s="216" t="s">
        <v>601</v>
      </c>
      <c r="G237" s="38"/>
      <c r="H237" s="38"/>
      <c r="I237" s="217"/>
      <c r="J237" s="38"/>
      <c r="K237" s="38"/>
      <c r="L237" s="42"/>
      <c r="M237" s="218"/>
      <c r="N237" s="219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4" t="s">
        <v>137</v>
      </c>
      <c r="AU237" s="14" t="s">
        <v>90</v>
      </c>
    </row>
    <row r="238" s="2" customFormat="1">
      <c r="A238" s="36"/>
      <c r="B238" s="37"/>
      <c r="C238" s="38"/>
      <c r="D238" s="220" t="s">
        <v>139</v>
      </c>
      <c r="E238" s="38"/>
      <c r="F238" s="221" t="s">
        <v>602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4" t="s">
        <v>139</v>
      </c>
      <c r="AU238" s="14" t="s">
        <v>90</v>
      </c>
    </row>
    <row r="239" s="12" customFormat="1" ht="22.8" customHeight="1">
      <c r="A239" s="12"/>
      <c r="B239" s="186"/>
      <c r="C239" s="187"/>
      <c r="D239" s="188" t="s">
        <v>79</v>
      </c>
      <c r="E239" s="200" t="s">
        <v>451</v>
      </c>
      <c r="F239" s="200" t="s">
        <v>452</v>
      </c>
      <c r="G239" s="187"/>
      <c r="H239" s="187"/>
      <c r="I239" s="190"/>
      <c r="J239" s="201">
        <f>BK239</f>
        <v>0</v>
      </c>
      <c r="K239" s="187"/>
      <c r="L239" s="192"/>
      <c r="M239" s="193"/>
      <c r="N239" s="194"/>
      <c r="O239" s="194"/>
      <c r="P239" s="195">
        <f>SUM(P240:P245)</f>
        <v>0</v>
      </c>
      <c r="Q239" s="194"/>
      <c r="R239" s="195">
        <f>SUM(R240:R245)</f>
        <v>0</v>
      </c>
      <c r="S239" s="194"/>
      <c r="T239" s="196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7" t="s">
        <v>88</v>
      </c>
      <c r="AT239" s="198" t="s">
        <v>79</v>
      </c>
      <c r="AU239" s="198" t="s">
        <v>88</v>
      </c>
      <c r="AY239" s="197" t="s">
        <v>128</v>
      </c>
      <c r="BK239" s="199">
        <f>SUM(BK240:BK245)</f>
        <v>0</v>
      </c>
    </row>
    <row r="240" s="2" customFormat="1" ht="24.15" customHeight="1">
      <c r="A240" s="36"/>
      <c r="B240" s="37"/>
      <c r="C240" s="202" t="s">
        <v>427</v>
      </c>
      <c r="D240" s="202" t="s">
        <v>130</v>
      </c>
      <c r="E240" s="203" t="s">
        <v>454</v>
      </c>
      <c r="F240" s="204" t="s">
        <v>455</v>
      </c>
      <c r="G240" s="205" t="s">
        <v>233</v>
      </c>
      <c r="H240" s="206">
        <v>6.766</v>
      </c>
      <c r="I240" s="207"/>
      <c r="J240" s="208">
        <f>ROUND(I240*H240,1)</f>
        <v>0</v>
      </c>
      <c r="K240" s="204" t="s">
        <v>134</v>
      </c>
      <c r="L240" s="42"/>
      <c r="M240" s="209" t="s">
        <v>35</v>
      </c>
      <c r="N240" s="210" t="s">
        <v>51</v>
      </c>
      <c r="O240" s="8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3" t="s">
        <v>135</v>
      </c>
      <c r="AT240" s="213" t="s">
        <v>130</v>
      </c>
      <c r="AU240" s="213" t="s">
        <v>90</v>
      </c>
      <c r="AY240" s="14" t="s">
        <v>128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4" t="s">
        <v>88</v>
      </c>
      <c r="BK240" s="214">
        <f>ROUND(I240*H240,1)</f>
        <v>0</v>
      </c>
      <c r="BL240" s="14" t="s">
        <v>135</v>
      </c>
      <c r="BM240" s="213" t="s">
        <v>456</v>
      </c>
    </row>
    <row r="241" s="2" customFormat="1">
      <c r="A241" s="36"/>
      <c r="B241" s="37"/>
      <c r="C241" s="38"/>
      <c r="D241" s="215" t="s">
        <v>137</v>
      </c>
      <c r="E241" s="38"/>
      <c r="F241" s="216" t="s">
        <v>457</v>
      </c>
      <c r="G241" s="38"/>
      <c r="H241" s="38"/>
      <c r="I241" s="217"/>
      <c r="J241" s="38"/>
      <c r="K241" s="38"/>
      <c r="L241" s="42"/>
      <c r="M241" s="218"/>
      <c r="N241" s="21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4" t="s">
        <v>137</v>
      </c>
      <c r="AU241" s="14" t="s">
        <v>90</v>
      </c>
    </row>
    <row r="242" s="2" customFormat="1">
      <c r="A242" s="36"/>
      <c r="B242" s="37"/>
      <c r="C242" s="38"/>
      <c r="D242" s="220" t="s">
        <v>139</v>
      </c>
      <c r="E242" s="38"/>
      <c r="F242" s="221" t="s">
        <v>458</v>
      </c>
      <c r="G242" s="38"/>
      <c r="H242" s="38"/>
      <c r="I242" s="217"/>
      <c r="J242" s="38"/>
      <c r="K242" s="38"/>
      <c r="L242" s="42"/>
      <c r="M242" s="218"/>
      <c r="N242" s="219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4" t="s">
        <v>139</v>
      </c>
      <c r="AU242" s="14" t="s">
        <v>90</v>
      </c>
    </row>
    <row r="243" s="2" customFormat="1" ht="33" customHeight="1">
      <c r="A243" s="36"/>
      <c r="B243" s="37"/>
      <c r="C243" s="202" t="s">
        <v>435</v>
      </c>
      <c r="D243" s="202" t="s">
        <v>130</v>
      </c>
      <c r="E243" s="203" t="s">
        <v>460</v>
      </c>
      <c r="F243" s="204" t="s">
        <v>461</v>
      </c>
      <c r="G243" s="205" t="s">
        <v>233</v>
      </c>
      <c r="H243" s="206">
        <v>6.766</v>
      </c>
      <c r="I243" s="207"/>
      <c r="J243" s="208">
        <f>ROUND(I243*H243,1)</f>
        <v>0</v>
      </c>
      <c r="K243" s="204" t="s">
        <v>134</v>
      </c>
      <c r="L243" s="42"/>
      <c r="M243" s="209" t="s">
        <v>35</v>
      </c>
      <c r="N243" s="210" t="s">
        <v>51</v>
      </c>
      <c r="O243" s="82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13" t="s">
        <v>135</v>
      </c>
      <c r="AT243" s="213" t="s">
        <v>130</v>
      </c>
      <c r="AU243" s="213" t="s">
        <v>90</v>
      </c>
      <c r="AY243" s="14" t="s">
        <v>128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4" t="s">
        <v>88</v>
      </c>
      <c r="BK243" s="214">
        <f>ROUND(I243*H243,1)</f>
        <v>0</v>
      </c>
      <c r="BL243" s="14" t="s">
        <v>135</v>
      </c>
      <c r="BM243" s="213" t="s">
        <v>462</v>
      </c>
    </row>
    <row r="244" s="2" customFormat="1">
      <c r="A244" s="36"/>
      <c r="B244" s="37"/>
      <c r="C244" s="38"/>
      <c r="D244" s="215" t="s">
        <v>137</v>
      </c>
      <c r="E244" s="38"/>
      <c r="F244" s="216" t="s">
        <v>463</v>
      </c>
      <c r="G244" s="38"/>
      <c r="H244" s="38"/>
      <c r="I244" s="217"/>
      <c r="J244" s="38"/>
      <c r="K244" s="38"/>
      <c r="L244" s="42"/>
      <c r="M244" s="218"/>
      <c r="N244" s="219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4" t="s">
        <v>137</v>
      </c>
      <c r="AU244" s="14" t="s">
        <v>90</v>
      </c>
    </row>
    <row r="245" s="2" customFormat="1">
      <c r="A245" s="36"/>
      <c r="B245" s="37"/>
      <c r="C245" s="38"/>
      <c r="D245" s="220" t="s">
        <v>139</v>
      </c>
      <c r="E245" s="38"/>
      <c r="F245" s="221" t="s">
        <v>464</v>
      </c>
      <c r="G245" s="38"/>
      <c r="H245" s="38"/>
      <c r="I245" s="217"/>
      <c r="J245" s="38"/>
      <c r="K245" s="38"/>
      <c r="L245" s="42"/>
      <c r="M245" s="232"/>
      <c r="N245" s="233"/>
      <c r="O245" s="234"/>
      <c r="P245" s="234"/>
      <c r="Q245" s="234"/>
      <c r="R245" s="234"/>
      <c r="S245" s="234"/>
      <c r="T245" s="235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4" t="s">
        <v>139</v>
      </c>
      <c r="AU245" s="14" t="s">
        <v>90</v>
      </c>
    </row>
    <row r="246" s="2" customFormat="1" ht="6.96" customHeight="1">
      <c r="A246" s="36"/>
      <c r="B246" s="57"/>
      <c r="C246" s="58"/>
      <c r="D246" s="58"/>
      <c r="E246" s="58"/>
      <c r="F246" s="58"/>
      <c r="G246" s="58"/>
      <c r="H246" s="58"/>
      <c r="I246" s="58"/>
      <c r="J246" s="58"/>
      <c r="K246" s="58"/>
      <c r="L246" s="42"/>
      <c r="M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</row>
  </sheetData>
  <sheetProtection sheet="1" autoFilter="0" formatColumns="0" formatRows="0" objects="1" scenarios="1" spinCount="100000" saltValue="j7u1CfRY5EgUiviamP/oS2ciG6UL6qHfHT9CBMbso7ve0ajzFOjNqpD7ahIzxjYFf1k+qlI7qWaUPebOVz/SUw==" hashValue="MGnE9GpT9hdEBfRJsSM52H2+VtuIsU8bau6dUOECRMR2QYx4ZpuzfY/ECqJ7BCwFLwD3i47RXKs4EL7NKgT1DA==" algorithmName="SHA-512" password="CC35"/>
  <autoFilter ref="C85:K24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111211101"/>
    <hyperlink ref="F94" r:id="rId2" display="https://podminky.urs.cz/item/CS_URS_2021_02/115101201"/>
    <hyperlink ref="F97" r:id="rId3" display="https://podminky.urs.cz/item/CS_URS_2021_02/115101301"/>
    <hyperlink ref="F100" r:id="rId4" display="https://podminky.urs.cz/item/CS_URS_2021_02/119001421"/>
    <hyperlink ref="F103" r:id="rId5" display="https://podminky.urs.cz/item/CS_URS_2021_02/121151103"/>
    <hyperlink ref="F106" r:id="rId6" display="https://podminky.urs.cz/item/CS_URS_2021_02/122251101"/>
    <hyperlink ref="F109" r:id="rId7" display="https://podminky.urs.cz/item/CS_URS_2021_02/129911101"/>
    <hyperlink ref="F112" r:id="rId8" display="https://podminky.urs.cz/item/CS_URS_2021_02/130001101"/>
    <hyperlink ref="F115" r:id="rId9" display="https://podminky.urs.cz/item/CS_URS_2021_02/132254202"/>
    <hyperlink ref="F118" r:id="rId10" display="https://podminky.urs.cz/item/CS_URS_2021_02/151101101"/>
    <hyperlink ref="F121" r:id="rId11" display="https://podminky.urs.cz/item/CS_URS_2021_02/151101111"/>
    <hyperlink ref="F128" r:id="rId12" display="https://podminky.urs.cz/item/CS_URS_2021_02/167151101"/>
    <hyperlink ref="F131" r:id="rId13" display="https://podminky.urs.cz/item/CS_URS_2021_02/171201201"/>
    <hyperlink ref="F134" r:id="rId14" display="https://podminky.urs.cz/item/CS_URS_2021_02/171201231"/>
    <hyperlink ref="F137" r:id="rId15" display="https://podminky.urs.cz/item/CS_URS_2021_02/174101101"/>
    <hyperlink ref="F140" r:id="rId16" display="https://podminky.urs.cz/item/CS_URS_2021_02/174151102"/>
    <hyperlink ref="F143" r:id="rId17" display="https://podminky.urs.cz/item/CS_URS_2021_02/58331200"/>
    <hyperlink ref="F146" r:id="rId18" display="https://podminky.urs.cz/item/CS_URS_2021_02/175151101"/>
    <hyperlink ref="F151" r:id="rId19" display="https://podminky.urs.cz/item/CS_URS_2021_02/181411131"/>
    <hyperlink ref="F154" r:id="rId20" display="https://podminky.urs.cz/item/CS_URS_2021_02/00572410"/>
    <hyperlink ref="F157" r:id="rId21" display="https://podminky.urs.cz/item/CS_URS_2021_02/181951112"/>
    <hyperlink ref="F160" r:id="rId22" display="https://podminky.urs.cz/item/CS_URS_2021_02/182351023"/>
    <hyperlink ref="F163" r:id="rId23" display="https://podminky.urs.cz/item/CS_URS_2021_02/10364101"/>
    <hyperlink ref="F167" r:id="rId24" display="https://podminky.urs.cz/item/CS_URS_2021_02/451573111"/>
    <hyperlink ref="F170" r:id="rId25" display="https://podminky.urs.cz/item/CS_URS_2021_02/452311141"/>
    <hyperlink ref="F173" r:id="rId26" display="https://podminky.urs.cz/item/CS_URS_2021_02/452351101"/>
    <hyperlink ref="F177" r:id="rId27" display="https://podminky.urs.cz/item/CS_URS_2021_02/871265221"/>
    <hyperlink ref="F180" r:id="rId28" display="https://podminky.urs.cz/item/CS_URS_2021_02/871315221"/>
    <hyperlink ref="F183" r:id="rId29" display="https://podminky.urs.cz/item/CS_URS_2021_02/877265211"/>
    <hyperlink ref="F186" r:id="rId30" display="https://podminky.urs.cz/item/CS_URS_2021_02/28611504"/>
    <hyperlink ref="F189" r:id="rId31" display="https://podminky.urs.cz/item/CS_URS_2021_02/28611588"/>
    <hyperlink ref="F192" r:id="rId32" display="https://podminky.urs.cz/item/CS_URS_2021_02/28611524"/>
    <hyperlink ref="F195" r:id="rId33" display="https://podminky.urs.cz/item/CS_URS_2021_02/877265221"/>
    <hyperlink ref="F198" r:id="rId34" display="https://podminky.urs.cz/item/CS_URS_2021_02/28611387"/>
    <hyperlink ref="F201" r:id="rId35" display="https://podminky.urs.cz/item/CS_URS_2021_02/892312121"/>
    <hyperlink ref="F204" r:id="rId36" display="https://podminky.urs.cz/item/CS_URS_2021_02/894811233"/>
    <hyperlink ref="F207" r:id="rId37" display="https://podminky.urs.cz/item/CS_URS_2021_02/899102112"/>
    <hyperlink ref="F210" r:id="rId38" display="https://podminky.urs.cz/item/CS_URS_2021_02/28661765"/>
    <hyperlink ref="F213" r:id="rId39" display="https://podminky.urs.cz/item/CS_URS_2021_02/899102211"/>
    <hyperlink ref="F216" r:id="rId40" display="https://podminky.urs.cz/item/CS_URS_2021_02/899722112"/>
    <hyperlink ref="F220" r:id="rId41" display="https://podminky.urs.cz/item/CS_URS_2021_02/938901131"/>
    <hyperlink ref="F223" r:id="rId42" display="https://podminky.urs.cz/item/CS_URS_2021_02/938901132"/>
    <hyperlink ref="F226" r:id="rId43" display="https://podminky.urs.cz/item/CS_URS_2021_02/938901411"/>
    <hyperlink ref="F229" r:id="rId44" display="https://podminky.urs.cz/item/CS_URS_2021_02/963015151"/>
    <hyperlink ref="F232" r:id="rId45" display="https://podminky.urs.cz/item/CS_URS_2021_02/977131118"/>
    <hyperlink ref="F238" r:id="rId46" display="https://podminky.urs.cz/item/CS_URS_2021_02/997013602"/>
    <hyperlink ref="F242" r:id="rId47" display="https://podminky.urs.cz/item/CS_URS_2021_02/998276101"/>
    <hyperlink ref="F245" r:id="rId48" display="https://podminky.urs.cz/item/CS_URS_2021_02/99827612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hidden="1" s="1" customFormat="1" ht="24.96" customHeight="1">
      <c r="B4" s="17"/>
      <c r="D4" s="128" t="s">
        <v>97</v>
      </c>
      <c r="L4" s="17"/>
      <c r="M4" s="129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0" t="s">
        <v>16</v>
      </c>
      <c r="L6" s="17"/>
    </row>
    <row r="7" hidden="1" s="1" customFormat="1" ht="16.5" customHeight="1">
      <c r="B7" s="17"/>
      <c r="E7" s="131" t="str">
        <f>'Rekapitulace stavby'!K6</f>
        <v>Kanalizace ul. Ke Sportovištím, Kolín, Sendražice</v>
      </c>
      <c r="F7" s="130"/>
      <c r="G7" s="130"/>
      <c r="H7" s="130"/>
      <c r="L7" s="17"/>
    </row>
    <row r="8" hidden="1" s="2" customFormat="1" ht="12" customHeight="1">
      <c r="A8" s="36"/>
      <c r="B8" s="42"/>
      <c r="C8" s="36"/>
      <c r="D8" s="130" t="s">
        <v>98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603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35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22</v>
      </c>
      <c r="E12" s="36"/>
      <c r="F12" s="134" t="s">
        <v>23</v>
      </c>
      <c r="G12" s="36"/>
      <c r="H12" s="36"/>
      <c r="I12" s="130" t="s">
        <v>24</v>
      </c>
      <c r="J12" s="135" t="str">
        <f>'Rekapitulace stavby'!AN8</f>
        <v>1. 10. 2021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32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33</v>
      </c>
      <c r="F15" s="36"/>
      <c r="G15" s="36"/>
      <c r="H15" s="36"/>
      <c r="I15" s="130" t="s">
        <v>34</v>
      </c>
      <c r="J15" s="134" t="s">
        <v>35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36</v>
      </c>
      <c r="E17" s="36"/>
      <c r="F17" s="36"/>
      <c r="G17" s="36"/>
      <c r="H17" s="36"/>
      <c r="I17" s="130" t="s">
        <v>31</v>
      </c>
      <c r="J17" s="30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0" t="str">
        <f>'Rekapitulace stavby'!E14</f>
        <v>Vyplň údaj</v>
      </c>
      <c r="F18" s="134"/>
      <c r="G18" s="134"/>
      <c r="H18" s="134"/>
      <c r="I18" s="130" t="s">
        <v>34</v>
      </c>
      <c r="J18" s="30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38</v>
      </c>
      <c r="E20" s="36"/>
      <c r="F20" s="36"/>
      <c r="G20" s="36"/>
      <c r="H20" s="36"/>
      <c r="I20" s="130" t="s">
        <v>31</v>
      </c>
      <c r="J20" s="134" t="s">
        <v>39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40</v>
      </c>
      <c r="F21" s="36"/>
      <c r="G21" s="36"/>
      <c r="H21" s="36"/>
      <c r="I21" s="130" t="s">
        <v>34</v>
      </c>
      <c r="J21" s="134" t="s">
        <v>35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42</v>
      </c>
      <c r="E23" s="36"/>
      <c r="F23" s="36"/>
      <c r="G23" s="36"/>
      <c r="H23" s="36"/>
      <c r="I23" s="130" t="s">
        <v>31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34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44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71.25" customHeight="1">
      <c r="A27" s="136"/>
      <c r="B27" s="137"/>
      <c r="C27" s="136"/>
      <c r="D27" s="136"/>
      <c r="E27" s="138" t="s">
        <v>100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46</v>
      </c>
      <c r="E30" s="36"/>
      <c r="F30" s="36"/>
      <c r="G30" s="36"/>
      <c r="H30" s="36"/>
      <c r="I30" s="36"/>
      <c r="J30" s="142">
        <f>ROUND(J83, 1)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48</v>
      </c>
      <c r="G32" s="36"/>
      <c r="H32" s="36"/>
      <c r="I32" s="143" t="s">
        <v>47</v>
      </c>
      <c r="J32" s="143" t="s">
        <v>49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50</v>
      </c>
      <c r="E33" s="130" t="s">
        <v>51</v>
      </c>
      <c r="F33" s="145">
        <f>ROUND((SUM(BE83:BE117)),  1)</f>
        <v>0</v>
      </c>
      <c r="G33" s="36"/>
      <c r="H33" s="36"/>
      <c r="I33" s="146">
        <v>0.20999999999999999</v>
      </c>
      <c r="J33" s="145">
        <f>ROUND(((SUM(BE83:BE117))*I33),  1)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52</v>
      </c>
      <c r="F34" s="145">
        <f>ROUND((SUM(BF83:BF117)),  1)</f>
        <v>0</v>
      </c>
      <c r="G34" s="36"/>
      <c r="H34" s="36"/>
      <c r="I34" s="146">
        <v>0.14999999999999999</v>
      </c>
      <c r="J34" s="145">
        <f>ROUND(((SUM(BF83:BF117))*I34),  1)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53</v>
      </c>
      <c r="F35" s="145">
        <f>ROUND((SUM(BG83:BG117)),  1)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54</v>
      </c>
      <c r="F36" s="145">
        <f>ROUND((SUM(BH83:BH117)),  1)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55</v>
      </c>
      <c r="F37" s="145">
        <f>ROUND((SUM(BI83:BI117)),  1)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56</v>
      </c>
      <c r="E39" s="149"/>
      <c r="F39" s="149"/>
      <c r="G39" s="150" t="s">
        <v>57</v>
      </c>
      <c r="H39" s="151" t="s">
        <v>58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0" t="s">
        <v>101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29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Kanalizace ul. Ke Sportovištím, Kolín, Sendražice</v>
      </c>
      <c r="F48" s="29"/>
      <c r="G48" s="29"/>
      <c r="H48" s="29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29" t="s">
        <v>98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VRN - Vedlejší rozpočtové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29" t="s">
        <v>22</v>
      </c>
      <c r="D52" s="38"/>
      <c r="E52" s="38"/>
      <c r="F52" s="24" t="str">
        <f>F12</f>
        <v>Kolín</v>
      </c>
      <c r="G52" s="38"/>
      <c r="H52" s="38"/>
      <c r="I52" s="29" t="s">
        <v>24</v>
      </c>
      <c r="J52" s="70" t="str">
        <f>IF(J12="","",J12)</f>
        <v>1. 10. 2021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29" t="s">
        <v>30</v>
      </c>
      <c r="D54" s="38"/>
      <c r="E54" s="38"/>
      <c r="F54" s="24" t="str">
        <f>E15</f>
        <v>Město Kolín, Karlovo nám.78, 280 02 Kolín</v>
      </c>
      <c r="G54" s="38"/>
      <c r="H54" s="38"/>
      <c r="I54" s="29" t="s">
        <v>38</v>
      </c>
      <c r="J54" s="34" t="str">
        <f>E21</f>
        <v xml:space="preserve">LK PROJEKT s.r.o. ul.28.října 933/11, Čelákovice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29" t="s">
        <v>36</v>
      </c>
      <c r="D55" s="38"/>
      <c r="E55" s="38"/>
      <c r="F55" s="24" t="str">
        <f>IF(E18="","",E18)</f>
        <v>Vyplň údaj</v>
      </c>
      <c r="G55" s="38"/>
      <c r="H55" s="38"/>
      <c r="I55" s="29" t="s">
        <v>42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102</v>
      </c>
      <c r="D57" s="160"/>
      <c r="E57" s="160"/>
      <c r="F57" s="160"/>
      <c r="G57" s="160"/>
      <c r="H57" s="160"/>
      <c r="I57" s="160"/>
      <c r="J57" s="161" t="s">
        <v>103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78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4" t="s">
        <v>104</v>
      </c>
    </row>
    <row r="60" s="9" customFormat="1" ht="24.96" customHeight="1">
      <c r="A60" s="9"/>
      <c r="B60" s="163"/>
      <c r="C60" s="164"/>
      <c r="D60" s="165" t="s">
        <v>603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604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605</v>
      </c>
      <c r="E62" s="172"/>
      <c r="F62" s="172"/>
      <c r="G62" s="172"/>
      <c r="H62" s="172"/>
      <c r="I62" s="172"/>
      <c r="J62" s="173">
        <f>J95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606</v>
      </c>
      <c r="E63" s="172"/>
      <c r="F63" s="172"/>
      <c r="G63" s="172"/>
      <c r="H63" s="172"/>
      <c r="I63" s="172"/>
      <c r="J63" s="173">
        <f>J111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0" t="s">
        <v>113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29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Kanalizace ul. Ke Sportovištím, Kolín, Sendražice</v>
      </c>
      <c r="F73" s="29"/>
      <c r="G73" s="29"/>
      <c r="H73" s="29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29" t="s">
        <v>98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VRN - Vedlejší rozpočtové náklady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29" t="s">
        <v>22</v>
      </c>
      <c r="D77" s="38"/>
      <c r="E77" s="38"/>
      <c r="F77" s="24" t="str">
        <f>F12</f>
        <v>Kolín</v>
      </c>
      <c r="G77" s="38"/>
      <c r="H77" s="38"/>
      <c r="I77" s="29" t="s">
        <v>24</v>
      </c>
      <c r="J77" s="70" t="str">
        <f>IF(J12="","",J12)</f>
        <v>1. 10. 2021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40.05" customHeight="1">
      <c r="A79" s="36"/>
      <c r="B79" s="37"/>
      <c r="C79" s="29" t="s">
        <v>30</v>
      </c>
      <c r="D79" s="38"/>
      <c r="E79" s="38"/>
      <c r="F79" s="24" t="str">
        <f>E15</f>
        <v>Město Kolín, Karlovo nám.78, 280 02 Kolín</v>
      </c>
      <c r="G79" s="38"/>
      <c r="H79" s="38"/>
      <c r="I79" s="29" t="s">
        <v>38</v>
      </c>
      <c r="J79" s="34" t="str">
        <f>E21</f>
        <v xml:space="preserve">LK PROJEKT s.r.o. ul.28.října 933/11, Čelákovice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29" t="s">
        <v>36</v>
      </c>
      <c r="D80" s="38"/>
      <c r="E80" s="38"/>
      <c r="F80" s="24" t="str">
        <f>IF(E18="","",E18)</f>
        <v>Vyplň údaj</v>
      </c>
      <c r="G80" s="38"/>
      <c r="H80" s="38"/>
      <c r="I80" s="29" t="s">
        <v>42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114</v>
      </c>
      <c r="D82" s="178" t="s">
        <v>65</v>
      </c>
      <c r="E82" s="178" t="s">
        <v>61</v>
      </c>
      <c r="F82" s="178" t="s">
        <v>62</v>
      </c>
      <c r="G82" s="178" t="s">
        <v>115</v>
      </c>
      <c r="H82" s="178" t="s">
        <v>116</v>
      </c>
      <c r="I82" s="178" t="s">
        <v>117</v>
      </c>
      <c r="J82" s="178" t="s">
        <v>103</v>
      </c>
      <c r="K82" s="179" t="s">
        <v>118</v>
      </c>
      <c r="L82" s="180"/>
      <c r="M82" s="90" t="s">
        <v>35</v>
      </c>
      <c r="N82" s="91" t="s">
        <v>50</v>
      </c>
      <c r="O82" s="91" t="s">
        <v>119</v>
      </c>
      <c r="P82" s="91" t="s">
        <v>120</v>
      </c>
      <c r="Q82" s="91" t="s">
        <v>121</v>
      </c>
      <c r="R82" s="91" t="s">
        <v>122</v>
      </c>
      <c r="S82" s="91" t="s">
        <v>123</v>
      </c>
      <c r="T82" s="92" t="s">
        <v>124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125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</f>
        <v>0</v>
      </c>
      <c r="Q83" s="94"/>
      <c r="R83" s="183">
        <f>R84</f>
        <v>0</v>
      </c>
      <c r="S83" s="94"/>
      <c r="T83" s="184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4" t="s">
        <v>79</v>
      </c>
      <c r="AU83" s="14" t="s">
        <v>104</v>
      </c>
      <c r="BK83" s="185">
        <f>BK84</f>
        <v>0</v>
      </c>
    </row>
    <row r="84" s="12" customFormat="1" ht="25.92" customHeight="1">
      <c r="A84" s="12"/>
      <c r="B84" s="186"/>
      <c r="C84" s="187"/>
      <c r="D84" s="188" t="s">
        <v>79</v>
      </c>
      <c r="E84" s="189" t="s">
        <v>94</v>
      </c>
      <c r="F84" s="189" t="s">
        <v>95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P85+P95+P111</f>
        <v>0</v>
      </c>
      <c r="Q84" s="194"/>
      <c r="R84" s="195">
        <f>R85+R95+R111</f>
        <v>0</v>
      </c>
      <c r="S84" s="194"/>
      <c r="T84" s="196">
        <f>T85+T95+T111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158</v>
      </c>
      <c r="AT84" s="198" t="s">
        <v>79</v>
      </c>
      <c r="AU84" s="198" t="s">
        <v>80</v>
      </c>
      <c r="AY84" s="197" t="s">
        <v>128</v>
      </c>
      <c r="BK84" s="199">
        <f>BK85+BK95+BK111</f>
        <v>0</v>
      </c>
    </row>
    <row r="85" s="12" customFormat="1" ht="22.8" customHeight="1">
      <c r="A85" s="12"/>
      <c r="B85" s="186"/>
      <c r="C85" s="187"/>
      <c r="D85" s="188" t="s">
        <v>79</v>
      </c>
      <c r="E85" s="200" t="s">
        <v>607</v>
      </c>
      <c r="F85" s="200" t="s">
        <v>608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SUM(P86:P94)</f>
        <v>0</v>
      </c>
      <c r="Q85" s="194"/>
      <c r="R85" s="195">
        <f>SUM(R86:R94)</f>
        <v>0</v>
      </c>
      <c r="S85" s="194"/>
      <c r="T85" s="196">
        <f>SUM(T86:T94)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158</v>
      </c>
      <c r="AT85" s="198" t="s">
        <v>79</v>
      </c>
      <c r="AU85" s="198" t="s">
        <v>88</v>
      </c>
      <c r="AY85" s="197" t="s">
        <v>128</v>
      </c>
      <c r="BK85" s="199">
        <f>SUM(BK86:BK94)</f>
        <v>0</v>
      </c>
    </row>
    <row r="86" s="2" customFormat="1" ht="16.5" customHeight="1">
      <c r="A86" s="36"/>
      <c r="B86" s="37"/>
      <c r="C86" s="202" t="s">
        <v>88</v>
      </c>
      <c r="D86" s="202" t="s">
        <v>130</v>
      </c>
      <c r="E86" s="203" t="s">
        <v>609</v>
      </c>
      <c r="F86" s="204" t="s">
        <v>610</v>
      </c>
      <c r="G86" s="205" t="s">
        <v>611</v>
      </c>
      <c r="H86" s="206">
        <v>1</v>
      </c>
      <c r="I86" s="207"/>
      <c r="J86" s="208">
        <f>ROUND(I86*H86,1)</f>
        <v>0</v>
      </c>
      <c r="K86" s="204" t="s">
        <v>134</v>
      </c>
      <c r="L86" s="42"/>
      <c r="M86" s="209" t="s">
        <v>35</v>
      </c>
      <c r="N86" s="210" t="s">
        <v>51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612</v>
      </c>
      <c r="AT86" s="213" t="s">
        <v>130</v>
      </c>
      <c r="AU86" s="213" t="s">
        <v>90</v>
      </c>
      <c r="AY86" s="14" t="s">
        <v>128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4" t="s">
        <v>88</v>
      </c>
      <c r="BK86" s="214">
        <f>ROUND(I86*H86,1)</f>
        <v>0</v>
      </c>
      <c r="BL86" s="14" t="s">
        <v>612</v>
      </c>
      <c r="BM86" s="213" t="s">
        <v>613</v>
      </c>
    </row>
    <row r="87" s="2" customFormat="1">
      <c r="A87" s="36"/>
      <c r="B87" s="37"/>
      <c r="C87" s="38"/>
      <c r="D87" s="215" t="s">
        <v>137</v>
      </c>
      <c r="E87" s="38"/>
      <c r="F87" s="216" t="s">
        <v>610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4" t="s">
        <v>137</v>
      </c>
      <c r="AU87" s="14" t="s">
        <v>90</v>
      </c>
    </row>
    <row r="88" s="2" customFormat="1">
      <c r="A88" s="36"/>
      <c r="B88" s="37"/>
      <c r="C88" s="38"/>
      <c r="D88" s="220" t="s">
        <v>139</v>
      </c>
      <c r="E88" s="38"/>
      <c r="F88" s="221" t="s">
        <v>614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4" t="s">
        <v>139</v>
      </c>
      <c r="AU88" s="14" t="s">
        <v>90</v>
      </c>
    </row>
    <row r="89" s="2" customFormat="1" ht="16.5" customHeight="1">
      <c r="A89" s="36"/>
      <c r="B89" s="37"/>
      <c r="C89" s="202" t="s">
        <v>90</v>
      </c>
      <c r="D89" s="202" t="s">
        <v>130</v>
      </c>
      <c r="E89" s="203" t="s">
        <v>615</v>
      </c>
      <c r="F89" s="204" t="s">
        <v>616</v>
      </c>
      <c r="G89" s="205" t="s">
        <v>611</v>
      </c>
      <c r="H89" s="206">
        <v>1</v>
      </c>
      <c r="I89" s="207"/>
      <c r="J89" s="208">
        <f>ROUND(I89*H89,1)</f>
        <v>0</v>
      </c>
      <c r="K89" s="204" t="s">
        <v>134</v>
      </c>
      <c r="L89" s="42"/>
      <c r="M89" s="209" t="s">
        <v>35</v>
      </c>
      <c r="N89" s="210" t="s">
        <v>51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612</v>
      </c>
      <c r="AT89" s="213" t="s">
        <v>130</v>
      </c>
      <c r="AU89" s="213" t="s">
        <v>90</v>
      </c>
      <c r="AY89" s="14" t="s">
        <v>128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88</v>
      </c>
      <c r="BK89" s="214">
        <f>ROUND(I89*H89,1)</f>
        <v>0</v>
      </c>
      <c r="BL89" s="14" t="s">
        <v>612</v>
      </c>
      <c r="BM89" s="213" t="s">
        <v>617</v>
      </c>
    </row>
    <row r="90" s="2" customFormat="1">
      <c r="A90" s="36"/>
      <c r="B90" s="37"/>
      <c r="C90" s="38"/>
      <c r="D90" s="215" t="s">
        <v>137</v>
      </c>
      <c r="E90" s="38"/>
      <c r="F90" s="216" t="s">
        <v>616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4" t="s">
        <v>137</v>
      </c>
      <c r="AU90" s="14" t="s">
        <v>90</v>
      </c>
    </row>
    <row r="91" s="2" customFormat="1">
      <c r="A91" s="36"/>
      <c r="B91" s="37"/>
      <c r="C91" s="38"/>
      <c r="D91" s="220" t="s">
        <v>139</v>
      </c>
      <c r="E91" s="38"/>
      <c r="F91" s="221" t="s">
        <v>618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4" t="s">
        <v>139</v>
      </c>
      <c r="AU91" s="14" t="s">
        <v>90</v>
      </c>
    </row>
    <row r="92" s="2" customFormat="1" ht="16.5" customHeight="1">
      <c r="A92" s="36"/>
      <c r="B92" s="37"/>
      <c r="C92" s="202" t="s">
        <v>146</v>
      </c>
      <c r="D92" s="202" t="s">
        <v>130</v>
      </c>
      <c r="E92" s="203" t="s">
        <v>619</v>
      </c>
      <c r="F92" s="204" t="s">
        <v>620</v>
      </c>
      <c r="G92" s="205" t="s">
        <v>611</v>
      </c>
      <c r="H92" s="206">
        <v>1</v>
      </c>
      <c r="I92" s="207"/>
      <c r="J92" s="208">
        <f>ROUND(I92*H92,1)</f>
        <v>0</v>
      </c>
      <c r="K92" s="204" t="s">
        <v>134</v>
      </c>
      <c r="L92" s="42"/>
      <c r="M92" s="209" t="s">
        <v>35</v>
      </c>
      <c r="N92" s="210" t="s">
        <v>51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612</v>
      </c>
      <c r="AT92" s="213" t="s">
        <v>130</v>
      </c>
      <c r="AU92" s="213" t="s">
        <v>90</v>
      </c>
      <c r="AY92" s="14" t="s">
        <v>128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88</v>
      </c>
      <c r="BK92" s="214">
        <f>ROUND(I92*H92,1)</f>
        <v>0</v>
      </c>
      <c r="BL92" s="14" t="s">
        <v>612</v>
      </c>
      <c r="BM92" s="213" t="s">
        <v>621</v>
      </c>
    </row>
    <row r="93" s="2" customFormat="1">
      <c r="A93" s="36"/>
      <c r="B93" s="37"/>
      <c r="C93" s="38"/>
      <c r="D93" s="215" t="s">
        <v>137</v>
      </c>
      <c r="E93" s="38"/>
      <c r="F93" s="216" t="s">
        <v>620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4" t="s">
        <v>137</v>
      </c>
      <c r="AU93" s="14" t="s">
        <v>90</v>
      </c>
    </row>
    <row r="94" s="2" customFormat="1">
      <c r="A94" s="36"/>
      <c r="B94" s="37"/>
      <c r="C94" s="38"/>
      <c r="D94" s="220" t="s">
        <v>139</v>
      </c>
      <c r="E94" s="38"/>
      <c r="F94" s="221" t="s">
        <v>622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4" t="s">
        <v>139</v>
      </c>
      <c r="AU94" s="14" t="s">
        <v>90</v>
      </c>
    </row>
    <row r="95" s="12" customFormat="1" ht="22.8" customHeight="1">
      <c r="A95" s="12"/>
      <c r="B95" s="186"/>
      <c r="C95" s="187"/>
      <c r="D95" s="188" t="s">
        <v>79</v>
      </c>
      <c r="E95" s="200" t="s">
        <v>623</v>
      </c>
      <c r="F95" s="200" t="s">
        <v>624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SUM(P96:P110)</f>
        <v>0</v>
      </c>
      <c r="Q95" s="194"/>
      <c r="R95" s="195">
        <f>SUM(R96:R110)</f>
        <v>0</v>
      </c>
      <c r="S95" s="194"/>
      <c r="T95" s="196">
        <f>SUM(T96:T110)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158</v>
      </c>
      <c r="AT95" s="198" t="s">
        <v>79</v>
      </c>
      <c r="AU95" s="198" t="s">
        <v>88</v>
      </c>
      <c r="AY95" s="197" t="s">
        <v>128</v>
      </c>
      <c r="BK95" s="199">
        <f>SUM(BK96:BK110)</f>
        <v>0</v>
      </c>
    </row>
    <row r="96" s="2" customFormat="1" ht="16.5" customHeight="1">
      <c r="A96" s="36"/>
      <c r="B96" s="37"/>
      <c r="C96" s="202" t="s">
        <v>135</v>
      </c>
      <c r="D96" s="202" t="s">
        <v>130</v>
      </c>
      <c r="E96" s="203" t="s">
        <v>625</v>
      </c>
      <c r="F96" s="204" t="s">
        <v>626</v>
      </c>
      <c r="G96" s="205" t="s">
        <v>611</v>
      </c>
      <c r="H96" s="206">
        <v>1</v>
      </c>
      <c r="I96" s="207"/>
      <c r="J96" s="208">
        <f>ROUND(I96*H96,1)</f>
        <v>0</v>
      </c>
      <c r="K96" s="204" t="s">
        <v>134</v>
      </c>
      <c r="L96" s="42"/>
      <c r="M96" s="209" t="s">
        <v>35</v>
      </c>
      <c r="N96" s="210" t="s">
        <v>51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612</v>
      </c>
      <c r="AT96" s="213" t="s">
        <v>130</v>
      </c>
      <c r="AU96" s="213" t="s">
        <v>90</v>
      </c>
      <c r="AY96" s="14" t="s">
        <v>128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88</v>
      </c>
      <c r="BK96" s="214">
        <f>ROUND(I96*H96,1)</f>
        <v>0</v>
      </c>
      <c r="BL96" s="14" t="s">
        <v>612</v>
      </c>
      <c r="BM96" s="213" t="s">
        <v>627</v>
      </c>
    </row>
    <row r="97" s="2" customFormat="1">
      <c r="A97" s="36"/>
      <c r="B97" s="37"/>
      <c r="C97" s="38"/>
      <c r="D97" s="215" t="s">
        <v>137</v>
      </c>
      <c r="E97" s="38"/>
      <c r="F97" s="216" t="s">
        <v>626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4" t="s">
        <v>137</v>
      </c>
      <c r="AU97" s="14" t="s">
        <v>90</v>
      </c>
    </row>
    <row r="98" s="2" customFormat="1">
      <c r="A98" s="36"/>
      <c r="B98" s="37"/>
      <c r="C98" s="38"/>
      <c r="D98" s="220" t="s">
        <v>139</v>
      </c>
      <c r="E98" s="38"/>
      <c r="F98" s="221" t="s">
        <v>628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4" t="s">
        <v>139</v>
      </c>
      <c r="AU98" s="14" t="s">
        <v>90</v>
      </c>
    </row>
    <row r="99" s="2" customFormat="1" ht="16.5" customHeight="1">
      <c r="A99" s="36"/>
      <c r="B99" s="37"/>
      <c r="C99" s="202" t="s">
        <v>158</v>
      </c>
      <c r="D99" s="202" t="s">
        <v>130</v>
      </c>
      <c r="E99" s="203" t="s">
        <v>629</v>
      </c>
      <c r="F99" s="204" t="s">
        <v>630</v>
      </c>
      <c r="G99" s="205" t="s">
        <v>611</v>
      </c>
      <c r="H99" s="206">
        <v>1</v>
      </c>
      <c r="I99" s="207"/>
      <c r="J99" s="208">
        <f>ROUND(I99*H99,1)</f>
        <v>0</v>
      </c>
      <c r="K99" s="204" t="s">
        <v>134</v>
      </c>
      <c r="L99" s="42"/>
      <c r="M99" s="209" t="s">
        <v>35</v>
      </c>
      <c r="N99" s="210" t="s">
        <v>51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612</v>
      </c>
      <c r="AT99" s="213" t="s">
        <v>130</v>
      </c>
      <c r="AU99" s="213" t="s">
        <v>90</v>
      </c>
      <c r="AY99" s="14" t="s">
        <v>128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88</v>
      </c>
      <c r="BK99" s="214">
        <f>ROUND(I99*H99,1)</f>
        <v>0</v>
      </c>
      <c r="BL99" s="14" t="s">
        <v>612</v>
      </c>
      <c r="BM99" s="213" t="s">
        <v>631</v>
      </c>
    </row>
    <row r="100" s="2" customFormat="1">
      <c r="A100" s="36"/>
      <c r="B100" s="37"/>
      <c r="C100" s="38"/>
      <c r="D100" s="215" t="s">
        <v>137</v>
      </c>
      <c r="E100" s="38"/>
      <c r="F100" s="216" t="s">
        <v>630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4" t="s">
        <v>137</v>
      </c>
      <c r="AU100" s="14" t="s">
        <v>90</v>
      </c>
    </row>
    <row r="101" s="2" customFormat="1">
      <c r="A101" s="36"/>
      <c r="B101" s="37"/>
      <c r="C101" s="38"/>
      <c r="D101" s="220" t="s">
        <v>139</v>
      </c>
      <c r="E101" s="38"/>
      <c r="F101" s="221" t="s">
        <v>632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4" t="s">
        <v>139</v>
      </c>
      <c r="AU101" s="14" t="s">
        <v>90</v>
      </c>
    </row>
    <row r="102" s="2" customFormat="1" ht="16.5" customHeight="1">
      <c r="A102" s="36"/>
      <c r="B102" s="37"/>
      <c r="C102" s="202" t="s">
        <v>165</v>
      </c>
      <c r="D102" s="202" t="s">
        <v>130</v>
      </c>
      <c r="E102" s="203" t="s">
        <v>633</v>
      </c>
      <c r="F102" s="204" t="s">
        <v>634</v>
      </c>
      <c r="G102" s="205" t="s">
        <v>611</v>
      </c>
      <c r="H102" s="206">
        <v>1</v>
      </c>
      <c r="I102" s="207"/>
      <c r="J102" s="208">
        <f>ROUND(I102*H102,1)</f>
        <v>0</v>
      </c>
      <c r="K102" s="204" t="s">
        <v>134</v>
      </c>
      <c r="L102" s="42"/>
      <c r="M102" s="209" t="s">
        <v>35</v>
      </c>
      <c r="N102" s="210" t="s">
        <v>51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612</v>
      </c>
      <c r="AT102" s="213" t="s">
        <v>130</v>
      </c>
      <c r="AU102" s="213" t="s">
        <v>90</v>
      </c>
      <c r="AY102" s="14" t="s">
        <v>128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88</v>
      </c>
      <c r="BK102" s="214">
        <f>ROUND(I102*H102,1)</f>
        <v>0</v>
      </c>
      <c r="BL102" s="14" t="s">
        <v>612</v>
      </c>
      <c r="BM102" s="213" t="s">
        <v>635</v>
      </c>
    </row>
    <row r="103" s="2" customFormat="1">
      <c r="A103" s="36"/>
      <c r="B103" s="37"/>
      <c r="C103" s="38"/>
      <c r="D103" s="215" t="s">
        <v>137</v>
      </c>
      <c r="E103" s="38"/>
      <c r="F103" s="216" t="s">
        <v>634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4" t="s">
        <v>137</v>
      </c>
      <c r="AU103" s="14" t="s">
        <v>90</v>
      </c>
    </row>
    <row r="104" s="2" customFormat="1">
      <c r="A104" s="36"/>
      <c r="B104" s="37"/>
      <c r="C104" s="38"/>
      <c r="D104" s="220" t="s">
        <v>139</v>
      </c>
      <c r="E104" s="38"/>
      <c r="F104" s="221" t="s">
        <v>636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4" t="s">
        <v>139</v>
      </c>
      <c r="AU104" s="14" t="s">
        <v>90</v>
      </c>
    </row>
    <row r="105" s="2" customFormat="1" ht="16.5" customHeight="1">
      <c r="A105" s="36"/>
      <c r="B105" s="37"/>
      <c r="C105" s="202" t="s">
        <v>172</v>
      </c>
      <c r="D105" s="202" t="s">
        <v>130</v>
      </c>
      <c r="E105" s="203" t="s">
        <v>637</v>
      </c>
      <c r="F105" s="204" t="s">
        <v>638</v>
      </c>
      <c r="G105" s="205" t="s">
        <v>611</v>
      </c>
      <c r="H105" s="206">
        <v>1</v>
      </c>
      <c r="I105" s="207"/>
      <c r="J105" s="208">
        <f>ROUND(I105*H105,1)</f>
        <v>0</v>
      </c>
      <c r="K105" s="204" t="s">
        <v>134</v>
      </c>
      <c r="L105" s="42"/>
      <c r="M105" s="209" t="s">
        <v>35</v>
      </c>
      <c r="N105" s="210" t="s">
        <v>51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612</v>
      </c>
      <c r="AT105" s="213" t="s">
        <v>130</v>
      </c>
      <c r="AU105" s="213" t="s">
        <v>90</v>
      </c>
      <c r="AY105" s="14" t="s">
        <v>128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88</v>
      </c>
      <c r="BK105" s="214">
        <f>ROUND(I105*H105,1)</f>
        <v>0</v>
      </c>
      <c r="BL105" s="14" t="s">
        <v>612</v>
      </c>
      <c r="BM105" s="213" t="s">
        <v>639</v>
      </c>
    </row>
    <row r="106" s="2" customFormat="1">
      <c r="A106" s="36"/>
      <c r="B106" s="37"/>
      <c r="C106" s="38"/>
      <c r="D106" s="215" t="s">
        <v>137</v>
      </c>
      <c r="E106" s="38"/>
      <c r="F106" s="216" t="s">
        <v>638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4" t="s">
        <v>137</v>
      </c>
      <c r="AU106" s="14" t="s">
        <v>90</v>
      </c>
    </row>
    <row r="107" s="2" customFormat="1">
      <c r="A107" s="36"/>
      <c r="B107" s="37"/>
      <c r="C107" s="38"/>
      <c r="D107" s="220" t="s">
        <v>139</v>
      </c>
      <c r="E107" s="38"/>
      <c r="F107" s="221" t="s">
        <v>640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4" t="s">
        <v>139</v>
      </c>
      <c r="AU107" s="14" t="s">
        <v>90</v>
      </c>
    </row>
    <row r="108" s="2" customFormat="1" ht="16.5" customHeight="1">
      <c r="A108" s="36"/>
      <c r="B108" s="37"/>
      <c r="C108" s="202" t="s">
        <v>178</v>
      </c>
      <c r="D108" s="202" t="s">
        <v>130</v>
      </c>
      <c r="E108" s="203" t="s">
        <v>641</v>
      </c>
      <c r="F108" s="204" t="s">
        <v>642</v>
      </c>
      <c r="G108" s="205" t="s">
        <v>611</v>
      </c>
      <c r="H108" s="206">
        <v>1</v>
      </c>
      <c r="I108" s="207"/>
      <c r="J108" s="208">
        <f>ROUND(I108*H108,1)</f>
        <v>0</v>
      </c>
      <c r="K108" s="204" t="s">
        <v>134</v>
      </c>
      <c r="L108" s="42"/>
      <c r="M108" s="209" t="s">
        <v>35</v>
      </c>
      <c r="N108" s="210" t="s">
        <v>51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612</v>
      </c>
      <c r="AT108" s="213" t="s">
        <v>130</v>
      </c>
      <c r="AU108" s="213" t="s">
        <v>90</v>
      </c>
      <c r="AY108" s="14" t="s">
        <v>128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88</v>
      </c>
      <c r="BK108" s="214">
        <f>ROUND(I108*H108,1)</f>
        <v>0</v>
      </c>
      <c r="BL108" s="14" t="s">
        <v>612</v>
      </c>
      <c r="BM108" s="213" t="s">
        <v>643</v>
      </c>
    </row>
    <row r="109" s="2" customFormat="1">
      <c r="A109" s="36"/>
      <c r="B109" s="37"/>
      <c r="C109" s="38"/>
      <c r="D109" s="215" t="s">
        <v>137</v>
      </c>
      <c r="E109" s="38"/>
      <c r="F109" s="216" t="s">
        <v>642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4" t="s">
        <v>137</v>
      </c>
      <c r="AU109" s="14" t="s">
        <v>90</v>
      </c>
    </row>
    <row r="110" s="2" customFormat="1">
      <c r="A110" s="36"/>
      <c r="B110" s="37"/>
      <c r="C110" s="38"/>
      <c r="D110" s="220" t="s">
        <v>139</v>
      </c>
      <c r="E110" s="38"/>
      <c r="F110" s="221" t="s">
        <v>644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4" t="s">
        <v>139</v>
      </c>
      <c r="AU110" s="14" t="s">
        <v>90</v>
      </c>
    </row>
    <row r="111" s="12" customFormat="1" ht="22.8" customHeight="1">
      <c r="A111" s="12"/>
      <c r="B111" s="186"/>
      <c r="C111" s="187"/>
      <c r="D111" s="188" t="s">
        <v>79</v>
      </c>
      <c r="E111" s="200" t="s">
        <v>645</v>
      </c>
      <c r="F111" s="200" t="s">
        <v>646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SUM(P112:P117)</f>
        <v>0</v>
      </c>
      <c r="Q111" s="194"/>
      <c r="R111" s="195">
        <f>SUM(R112:R117)</f>
        <v>0</v>
      </c>
      <c r="S111" s="194"/>
      <c r="T111" s="196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158</v>
      </c>
      <c r="AT111" s="198" t="s">
        <v>79</v>
      </c>
      <c r="AU111" s="198" t="s">
        <v>88</v>
      </c>
      <c r="AY111" s="197" t="s">
        <v>128</v>
      </c>
      <c r="BK111" s="199">
        <f>SUM(BK112:BK117)</f>
        <v>0</v>
      </c>
    </row>
    <row r="112" s="2" customFormat="1" ht="16.5" customHeight="1">
      <c r="A112" s="36"/>
      <c r="B112" s="37"/>
      <c r="C112" s="202" t="s">
        <v>184</v>
      </c>
      <c r="D112" s="202" t="s">
        <v>130</v>
      </c>
      <c r="E112" s="203" t="s">
        <v>647</v>
      </c>
      <c r="F112" s="204" t="s">
        <v>648</v>
      </c>
      <c r="G112" s="205" t="s">
        <v>611</v>
      </c>
      <c r="H112" s="206">
        <v>1</v>
      </c>
      <c r="I112" s="207"/>
      <c r="J112" s="208">
        <f>ROUND(I112*H112,1)</f>
        <v>0</v>
      </c>
      <c r="K112" s="204" t="s">
        <v>134</v>
      </c>
      <c r="L112" s="42"/>
      <c r="M112" s="209" t="s">
        <v>35</v>
      </c>
      <c r="N112" s="210" t="s">
        <v>51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612</v>
      </c>
      <c r="AT112" s="213" t="s">
        <v>130</v>
      </c>
      <c r="AU112" s="213" t="s">
        <v>90</v>
      </c>
      <c r="AY112" s="14" t="s">
        <v>128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4" t="s">
        <v>88</v>
      </c>
      <c r="BK112" s="214">
        <f>ROUND(I112*H112,1)</f>
        <v>0</v>
      </c>
      <c r="BL112" s="14" t="s">
        <v>612</v>
      </c>
      <c r="BM112" s="213" t="s">
        <v>649</v>
      </c>
    </row>
    <row r="113" s="2" customFormat="1">
      <c r="A113" s="36"/>
      <c r="B113" s="37"/>
      <c r="C113" s="38"/>
      <c r="D113" s="215" t="s">
        <v>137</v>
      </c>
      <c r="E113" s="38"/>
      <c r="F113" s="216" t="s">
        <v>648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4" t="s">
        <v>137</v>
      </c>
      <c r="AU113" s="14" t="s">
        <v>90</v>
      </c>
    </row>
    <row r="114" s="2" customFormat="1">
      <c r="A114" s="36"/>
      <c r="B114" s="37"/>
      <c r="C114" s="38"/>
      <c r="D114" s="220" t="s">
        <v>139</v>
      </c>
      <c r="E114" s="38"/>
      <c r="F114" s="221" t="s">
        <v>650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4" t="s">
        <v>139</v>
      </c>
      <c r="AU114" s="14" t="s">
        <v>90</v>
      </c>
    </row>
    <row r="115" s="2" customFormat="1" ht="16.5" customHeight="1">
      <c r="A115" s="36"/>
      <c r="B115" s="37"/>
      <c r="C115" s="202" t="s">
        <v>191</v>
      </c>
      <c r="D115" s="202" t="s">
        <v>130</v>
      </c>
      <c r="E115" s="203" t="s">
        <v>651</v>
      </c>
      <c r="F115" s="204" t="s">
        <v>652</v>
      </c>
      <c r="G115" s="205" t="s">
        <v>611</v>
      </c>
      <c r="H115" s="206">
        <v>1</v>
      </c>
      <c r="I115" s="207"/>
      <c r="J115" s="208">
        <f>ROUND(I115*H115,1)</f>
        <v>0</v>
      </c>
      <c r="K115" s="204" t="s">
        <v>134</v>
      </c>
      <c r="L115" s="42"/>
      <c r="M115" s="209" t="s">
        <v>35</v>
      </c>
      <c r="N115" s="210" t="s">
        <v>51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612</v>
      </c>
      <c r="AT115" s="213" t="s">
        <v>130</v>
      </c>
      <c r="AU115" s="213" t="s">
        <v>90</v>
      </c>
      <c r="AY115" s="14" t="s">
        <v>128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88</v>
      </c>
      <c r="BK115" s="214">
        <f>ROUND(I115*H115,1)</f>
        <v>0</v>
      </c>
      <c r="BL115" s="14" t="s">
        <v>612</v>
      </c>
      <c r="BM115" s="213" t="s">
        <v>653</v>
      </c>
    </row>
    <row r="116" s="2" customFormat="1">
      <c r="A116" s="36"/>
      <c r="B116" s="37"/>
      <c r="C116" s="38"/>
      <c r="D116" s="215" t="s">
        <v>137</v>
      </c>
      <c r="E116" s="38"/>
      <c r="F116" s="216" t="s">
        <v>652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4" t="s">
        <v>137</v>
      </c>
      <c r="AU116" s="14" t="s">
        <v>90</v>
      </c>
    </row>
    <row r="117" s="2" customFormat="1">
      <c r="A117" s="36"/>
      <c r="B117" s="37"/>
      <c r="C117" s="38"/>
      <c r="D117" s="220" t="s">
        <v>139</v>
      </c>
      <c r="E117" s="38"/>
      <c r="F117" s="221" t="s">
        <v>654</v>
      </c>
      <c r="G117" s="38"/>
      <c r="H117" s="38"/>
      <c r="I117" s="217"/>
      <c r="J117" s="38"/>
      <c r="K117" s="38"/>
      <c r="L117" s="42"/>
      <c r="M117" s="232"/>
      <c r="N117" s="233"/>
      <c r="O117" s="234"/>
      <c r="P117" s="234"/>
      <c r="Q117" s="234"/>
      <c r="R117" s="234"/>
      <c r="S117" s="234"/>
      <c r="T117" s="235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4" t="s">
        <v>139</v>
      </c>
      <c r="AU117" s="14" t="s">
        <v>90</v>
      </c>
    </row>
    <row r="118" s="2" customFormat="1" ht="6.96" customHeight="1">
      <c r="A118" s="36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42"/>
      <c r="M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sheet="1" autoFilter="0" formatColumns="0" formatRows="0" objects="1" scenarios="1" spinCount="100000" saltValue="FL8reaBorM7MLilEoh4vgRYVPItQ6TEpqn8r4Yd5hER0W7tnHuUm5kNttyrdC2gg1jdxBBCYG53DiwG++pZyRg==" hashValue="chV6MogplmNsqFJQcurND+9qGg6lU9WtUiYaNmdnYB/2wdCq47q/YqxWXytOYQSbv3eGkeCbpbBdIPf8qoELFA==" algorithmName="SHA-512" password="CC35"/>
  <autoFilter ref="C82:K1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2/012203000"/>
    <hyperlink ref="F91" r:id="rId2" display="https://podminky.urs.cz/item/CS_URS_2021_02/012303000"/>
    <hyperlink ref="F94" r:id="rId3" display="https://podminky.urs.cz/item/CS_URS_2021_02/013254000"/>
    <hyperlink ref="F98" r:id="rId4" display="https://podminky.urs.cz/item/CS_URS_2021_02/032103000"/>
    <hyperlink ref="F101" r:id="rId5" display="https://podminky.urs.cz/item/CS_URS_2021_02/032903000"/>
    <hyperlink ref="F104" r:id="rId6" display="https://podminky.urs.cz/item/CS_URS_2021_02/034303000"/>
    <hyperlink ref="F107" r:id="rId7" display="https://podminky.urs.cz/item/CS_URS_2021_02/035002000"/>
    <hyperlink ref="F110" r:id="rId8" display="https://podminky.urs.cz/item/CS_URS_2021_02/039103000"/>
    <hyperlink ref="F114" r:id="rId9" display="https://podminky.urs.cz/item/CS_URS_2021_02/042503000"/>
    <hyperlink ref="F117" r:id="rId10" display="https://podminky.urs.cz/item/CS_URS_2021_02/04313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BENAKOVA Martina</dc:creator>
  <cp:lastModifiedBy>BENAKOVA Martina</cp:lastModifiedBy>
  <dcterms:created xsi:type="dcterms:W3CDTF">2021-10-17T13:46:19Z</dcterms:created>
  <dcterms:modified xsi:type="dcterms:W3CDTF">2021-10-17T13:46:30Z</dcterms:modified>
</cp:coreProperties>
</file>